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urig\Documents\Rada\2016\055\"/>
    </mc:Choice>
  </mc:AlternateContent>
  <bookViews>
    <workbookView xWindow="0" yWindow="0" windowWidth="28800" windowHeight="12210"/>
  </bookViews>
  <sheets>
    <sheet name="List1" sheetId="1" r:id="rId1"/>
    <sheet name="List2" sheetId="2" r:id="rId2"/>
    <sheet name="List3" sheetId="3" r:id="rId3"/>
  </sheets>
  <calcPr calcId="171027"/>
</workbook>
</file>

<file path=xl/calcChain.xml><?xml version="1.0" encoding="utf-8"?>
<calcChain xmlns="http://schemas.openxmlformats.org/spreadsheetml/2006/main">
  <c r="C96" i="1" l="1"/>
  <c r="C101" i="1" s="1"/>
  <c r="C48" i="1"/>
  <c r="C106" i="1"/>
  <c r="C105" i="1"/>
  <c r="C112" i="1" s="1"/>
  <c r="C111" i="1"/>
  <c r="C109" i="1"/>
  <c r="C108" i="1"/>
  <c r="C107" i="1"/>
  <c r="C88" i="1"/>
  <c r="C89" i="1" s="1"/>
  <c r="C82" i="1"/>
  <c r="C83" i="1"/>
  <c r="C85" i="1" s="1"/>
  <c r="C68" i="1"/>
  <c r="C59" i="1"/>
  <c r="C58" i="1"/>
  <c r="C60" i="1" s="1"/>
  <c r="C53" i="1"/>
  <c r="C6" i="1"/>
  <c r="C9" i="1"/>
  <c r="C17" i="1"/>
  <c r="C39" i="1" s="1"/>
  <c r="C151" i="1" s="1"/>
  <c r="C24" i="1"/>
  <c r="C32" i="1"/>
  <c r="C36" i="1"/>
  <c r="C55" i="1"/>
  <c r="C64" i="1"/>
  <c r="C72" i="1"/>
  <c r="C65" i="1"/>
  <c r="C77" i="1"/>
  <c r="C93" i="1"/>
  <c r="C117" i="1"/>
  <c r="C147" i="1"/>
  <c r="C113" i="1" l="1"/>
  <c r="C118" i="1" s="1"/>
  <c r="C149" i="1" s="1"/>
  <c r="C153" i="1" s="1"/>
</calcChain>
</file>

<file path=xl/sharedStrings.xml><?xml version="1.0" encoding="utf-8"?>
<sst xmlns="http://schemas.openxmlformats.org/spreadsheetml/2006/main" count="186" uniqueCount="171">
  <si>
    <t>Městská část Praha - Ďáblice</t>
  </si>
  <si>
    <t>Návrh</t>
  </si>
  <si>
    <t>ROZPOČTOVÉ PŘÍJMY</t>
  </si>
  <si>
    <t>DAŇOVÉ</t>
  </si>
  <si>
    <t>Místní poplatky z vybraných činností a služeb</t>
  </si>
  <si>
    <t>Ostatní odvody z vybraných činností a služeb</t>
  </si>
  <si>
    <t>Správní poplatky</t>
  </si>
  <si>
    <t>Daně a poplatky z vybraných činností a služeb</t>
  </si>
  <si>
    <t>Daň z nemovitosti</t>
  </si>
  <si>
    <t>Majetkové daně</t>
  </si>
  <si>
    <t>NEDAŇOVÉ</t>
  </si>
  <si>
    <t>Příjmy z poskytování služeb</t>
  </si>
  <si>
    <t>Výnosy z finančního majetku</t>
  </si>
  <si>
    <t>Příjmy z vlastních činností</t>
  </si>
  <si>
    <t>Přijaté sankční platby</t>
  </si>
  <si>
    <t>Přijaté neinvestiční dary</t>
  </si>
  <si>
    <t>Přijaté nekapitálové příspěvky a náhrady</t>
  </si>
  <si>
    <t>Ostatní příjmy</t>
  </si>
  <si>
    <t>Ostatní nedaňové příjmy</t>
  </si>
  <si>
    <t>Finanční vypořádání</t>
  </si>
  <si>
    <t>PŘIJATE TRANSFERY</t>
  </si>
  <si>
    <t>Neinvestiční transfery od SR</t>
  </si>
  <si>
    <t>Neinvestiční transfery od HMP</t>
  </si>
  <si>
    <t>Převody z vlastních fondů hospodářské činnosti</t>
  </si>
  <si>
    <t>Neinvestiční přijaté transfery</t>
  </si>
  <si>
    <t>Investiční transfery od HMP</t>
  </si>
  <si>
    <t>Investiční přijaté transfery</t>
  </si>
  <si>
    <t>ROZPOČTOVÉ PŘÍJMY CELKEM</t>
  </si>
  <si>
    <t>ROZPOČTOVÉ VÝDAJE</t>
  </si>
  <si>
    <t>BĚŽNÉ</t>
  </si>
  <si>
    <t>Kapitola 2 Městská infrastruktura</t>
  </si>
  <si>
    <t>Péče o vzhled obcí a veřejnou zeleň</t>
  </si>
  <si>
    <t>Komise životního prostředí</t>
  </si>
  <si>
    <t>Ostatní péče o životní prostředí</t>
  </si>
  <si>
    <t>Ostatní výdaje nakládání s odpady (příspěvek na TKO)</t>
  </si>
  <si>
    <t>CELKEM Městská infrastruktura</t>
  </si>
  <si>
    <t>Kapitola 3 Doprava</t>
  </si>
  <si>
    <t>Silnice</t>
  </si>
  <si>
    <t>Ostatní záležitosti pozemních komunikací</t>
  </si>
  <si>
    <t>CELKEM Doprava</t>
  </si>
  <si>
    <t>Kapitola 4 Školství a mládež</t>
  </si>
  <si>
    <t>Předškolní zařízení</t>
  </si>
  <si>
    <t>Základní škola</t>
  </si>
  <si>
    <t>v tom:</t>
  </si>
  <si>
    <t>příspěvek ZŠ+MŠ</t>
  </si>
  <si>
    <t>Školská a kulturní komise</t>
  </si>
  <si>
    <t xml:space="preserve">Neinvestiční transfery </t>
  </si>
  <si>
    <t>Dětská hřiště a klub</t>
  </si>
  <si>
    <t>CELKEM Školství a mládež</t>
  </si>
  <si>
    <t>Kapitola 5 Zdravotnictví a sociální oblast</t>
  </si>
  <si>
    <t>Příspěvky na zájmovou činnost a rekreace</t>
  </si>
  <si>
    <t>Sociální komise</t>
  </si>
  <si>
    <t>CELKEM Zdravotnictví a sociální činnost</t>
  </si>
  <si>
    <t>Kapitola 6 Kultura sport a cestovní ruch</t>
  </si>
  <si>
    <t>Činnosti knihovnické</t>
  </si>
  <si>
    <t>Ostatní záležitosti kultury - kronika</t>
  </si>
  <si>
    <t>Ostatní záležitosti kultury - akce MČ</t>
  </si>
  <si>
    <t>Sportovní komise</t>
  </si>
  <si>
    <t>CELKEM Kultura sport a cestovní ruch</t>
  </si>
  <si>
    <t>Kapitola 7 Bezpečnost</t>
  </si>
  <si>
    <t>Požární ochrana - dobrovolná část</t>
  </si>
  <si>
    <t>CELKEM Bezpečnost</t>
  </si>
  <si>
    <t>Kapitola 8 Hospodářství</t>
  </si>
  <si>
    <t>Pořízení neinvestičního majetku (byty,nebyty)</t>
  </si>
  <si>
    <t>CELKEM Hospodářství</t>
  </si>
  <si>
    <t>Kapitola 9 Vnitřní správa a samospráva</t>
  </si>
  <si>
    <t>Výdaje na platy, ostatní platby za provedenou práci a pojistné</t>
  </si>
  <si>
    <t>Nákup materiálu</t>
  </si>
  <si>
    <t>Nákup služeb</t>
  </si>
  <si>
    <t>Ostatní nákupy</t>
  </si>
  <si>
    <t>Dary obyvatelstvu</t>
  </si>
  <si>
    <t>Celkem samospráva</t>
  </si>
  <si>
    <t>Ostatní správa (sčítání lidu)</t>
  </si>
  <si>
    <t>Nákup vody, paliv a energie</t>
  </si>
  <si>
    <t>Daně a poplatky SR</t>
  </si>
  <si>
    <t>Ostatní neinvestiční transfery</t>
  </si>
  <si>
    <t>Celkem vnitřní správa</t>
  </si>
  <si>
    <t>CELKEM vnitřní správa a samospráva</t>
  </si>
  <si>
    <t>Kapitola 10 Všeobecná pokladní správa</t>
  </si>
  <si>
    <t>Nespecifikované rezervy</t>
  </si>
  <si>
    <t>CELKEM Všeobecná pokladní správa</t>
  </si>
  <si>
    <t>CELKEM Běžné výdaje</t>
  </si>
  <si>
    <t>KAPITÁLOVÉ</t>
  </si>
  <si>
    <t>Kapitola 1 Rozvoj obce</t>
  </si>
  <si>
    <t>Kapitola 3 - Doprava</t>
  </si>
  <si>
    <t>Ostatní komunikace</t>
  </si>
  <si>
    <t>Kapitola 6 Kultura a sport</t>
  </si>
  <si>
    <t>Sportovní zařízení</t>
  </si>
  <si>
    <t xml:space="preserve">Nebytové hospodářství </t>
  </si>
  <si>
    <t>Bytové hospodářství (půdní vestavby - spl 2011)</t>
  </si>
  <si>
    <t>Kapitola 9 Vnitřní správa</t>
  </si>
  <si>
    <t>Stroje, přístroje zařízení</t>
  </si>
  <si>
    <t>Výpočetní technika</t>
  </si>
  <si>
    <t>CELKEM Kapitálové výdaje</t>
  </si>
  <si>
    <t>ROZPOČTOVÉ VÝDAJE CELKEM</t>
  </si>
  <si>
    <t>Převod sociálnímu fondu</t>
  </si>
  <si>
    <t>Převody z vlastních fondů (SF)</t>
  </si>
  <si>
    <t>SALDO PŘÍJMŮ A VÝDAJŮ</t>
  </si>
  <si>
    <t>1341-7</t>
  </si>
  <si>
    <t>5137-5171</t>
  </si>
  <si>
    <t>5169-5171</t>
  </si>
  <si>
    <t>5021-5171</t>
  </si>
  <si>
    <t>5021-5169</t>
  </si>
  <si>
    <t>5161-5169</t>
  </si>
  <si>
    <t>5173-5175</t>
  </si>
  <si>
    <t>5011-5038</t>
  </si>
  <si>
    <t>5136-5139</t>
  </si>
  <si>
    <t>15-16</t>
  </si>
  <si>
    <t>Neinvestiční příspěvky TJ</t>
  </si>
  <si>
    <t>Financování - převod z běžného účtu- zapojení zůstatku z let minulých</t>
  </si>
  <si>
    <t>Financování - rezervni fond</t>
  </si>
  <si>
    <t>POL</t>
  </si>
  <si>
    <t>Řádek</t>
  </si>
  <si>
    <t>5021-5179</t>
  </si>
  <si>
    <t>ost.</t>
  </si>
  <si>
    <t>5011-5173</t>
  </si>
  <si>
    <t>5151-5156</t>
  </si>
  <si>
    <t>5171-5179</t>
  </si>
  <si>
    <t>5192-5499</t>
  </si>
  <si>
    <t>Centrum I. - Zázemí Ďáblického parku</t>
  </si>
  <si>
    <t>Centrum II. - Obecní dům</t>
  </si>
  <si>
    <t>Kontejnerová stání</t>
  </si>
  <si>
    <t>Přístavba a přestavba ZŠ</t>
  </si>
  <si>
    <t>Zateplení ZŠ</t>
  </si>
  <si>
    <t>Zateplení SK Ďáblice</t>
  </si>
  <si>
    <t>48-51</t>
  </si>
  <si>
    <t>CELKEM Rozvoj obce</t>
  </si>
  <si>
    <t xml:space="preserve">Zázemí Ďáblického parku </t>
  </si>
  <si>
    <t>5137, 5139, 5169</t>
  </si>
  <si>
    <t>89-99, 101-107, 109</t>
  </si>
  <si>
    <t>118-122</t>
  </si>
  <si>
    <t>124-126</t>
  </si>
  <si>
    <t>130-134</t>
  </si>
  <si>
    <t>135-141</t>
  </si>
  <si>
    <t>142-146</t>
  </si>
  <si>
    <t>150-151</t>
  </si>
  <si>
    <t>Kompenzační příspěvky</t>
  </si>
  <si>
    <t>153-161</t>
  </si>
  <si>
    <t>166-173</t>
  </si>
  <si>
    <t>178-191</t>
  </si>
  <si>
    <t>195-197</t>
  </si>
  <si>
    <t>206-209</t>
  </si>
  <si>
    <t>5222-5229</t>
  </si>
  <si>
    <t>212-217</t>
  </si>
  <si>
    <t>5139, 5169</t>
  </si>
  <si>
    <t>200-205</t>
  </si>
  <si>
    <t>224-249</t>
  </si>
  <si>
    <t>255-256</t>
  </si>
  <si>
    <t>5023-5032</t>
  </si>
  <si>
    <t>261-265</t>
  </si>
  <si>
    <t>Nákup služeb, telekomunikace</t>
  </si>
  <si>
    <t>271-272</t>
  </si>
  <si>
    <t>282-286</t>
  </si>
  <si>
    <t>287-289</t>
  </si>
  <si>
    <t>290-293</t>
  </si>
  <si>
    <t>294-301</t>
  </si>
  <si>
    <t>302-307</t>
  </si>
  <si>
    <t>309-311</t>
  </si>
  <si>
    <t>Centrum III. - Zahrada střed</t>
  </si>
  <si>
    <t>6121, 6122</t>
  </si>
  <si>
    <t>328-329</t>
  </si>
  <si>
    <t>332-333</t>
  </si>
  <si>
    <t>Odvodnění Ďáblic, část B</t>
  </si>
  <si>
    <t>Protihlukové valy</t>
  </si>
  <si>
    <t>autobusové zastávky</t>
  </si>
  <si>
    <t>346-349</t>
  </si>
  <si>
    <t>348-351</t>
  </si>
  <si>
    <t>364-368</t>
  </si>
  <si>
    <t>372-373</t>
  </si>
  <si>
    <t>Rozpočet na rok 2017</t>
  </si>
  <si>
    <t>81-85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</si>
</sst>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charset val="238"/>
    </font>
    <font>
      <b/>
      <sz val="12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C00000"/>
      <name val="Times New Roman"/>
      <family val="1"/>
      <charset val="238"/>
    </font>
    <font>
      <sz val="10"/>
      <color rgb="FFC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1" fillId="0" borderId="0" xfId="1" applyFont="1" applyBorder="1"/>
    <xf numFmtId="0" fontId="3" fillId="0" borderId="0" xfId="0" applyFont="1" applyBorder="1"/>
    <xf numFmtId="3" fontId="3" fillId="0" borderId="0" xfId="0" applyNumberFormat="1" applyFont="1" applyBorder="1"/>
    <xf numFmtId="3" fontId="1" fillId="0" borderId="0" xfId="1" applyNumberFormat="1" applyFont="1" applyBorder="1" applyAlignment="1">
      <alignment horizontal="center"/>
    </xf>
    <xf numFmtId="0" fontId="4" fillId="0" borderId="0" xfId="0" applyFont="1" applyBorder="1"/>
    <xf numFmtId="3" fontId="4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1" xfId="0" applyFont="1" applyBorder="1"/>
    <xf numFmtId="0" fontId="5" fillId="0" borderId="2" xfId="0" applyFont="1" applyBorder="1"/>
    <xf numFmtId="3" fontId="5" fillId="0" borderId="3" xfId="0" applyNumberFormat="1" applyFont="1" applyBorder="1"/>
    <xf numFmtId="0" fontId="4" fillId="0" borderId="4" xfId="0" applyFont="1" applyBorder="1"/>
    <xf numFmtId="0" fontId="4" fillId="0" borderId="5" xfId="0" applyFont="1" applyBorder="1"/>
    <xf numFmtId="3" fontId="4" fillId="0" borderId="6" xfId="0" applyNumberFormat="1" applyFont="1" applyBorder="1"/>
    <xf numFmtId="0" fontId="5" fillId="0" borderId="4" xfId="0" applyFont="1" applyBorder="1"/>
    <xf numFmtId="0" fontId="5" fillId="0" borderId="5" xfId="0" applyFont="1" applyBorder="1"/>
    <xf numFmtId="3" fontId="5" fillId="0" borderId="6" xfId="0" applyNumberFormat="1" applyFont="1" applyBorder="1"/>
    <xf numFmtId="0" fontId="4" fillId="0" borderId="4" xfId="0" applyFont="1" applyFill="1" applyBorder="1"/>
    <xf numFmtId="3" fontId="4" fillId="0" borderId="6" xfId="0" applyNumberFormat="1" applyFont="1" applyFill="1" applyBorder="1"/>
    <xf numFmtId="0" fontId="5" fillId="0" borderId="7" xfId="0" applyFont="1" applyBorder="1"/>
    <xf numFmtId="0" fontId="5" fillId="0" borderId="8" xfId="0" applyFont="1" applyBorder="1"/>
    <xf numFmtId="3" fontId="5" fillId="0" borderId="9" xfId="0" applyNumberFormat="1" applyFont="1" applyBorder="1"/>
    <xf numFmtId="0" fontId="4" fillId="0" borderId="7" xfId="0" applyFont="1" applyBorder="1"/>
    <xf numFmtId="0" fontId="4" fillId="0" borderId="8" xfId="0" applyFont="1" applyBorder="1"/>
    <xf numFmtId="3" fontId="4" fillId="0" borderId="9" xfId="0" applyNumberFormat="1" applyFont="1" applyBorder="1"/>
    <xf numFmtId="0" fontId="5" fillId="0" borderId="10" xfId="0" applyFont="1" applyBorder="1"/>
    <xf numFmtId="0" fontId="5" fillId="0" borderId="11" xfId="0" applyFont="1" applyBorder="1"/>
    <xf numFmtId="3" fontId="5" fillId="0" borderId="12" xfId="0" applyNumberFormat="1" applyFont="1" applyBorder="1"/>
    <xf numFmtId="3" fontId="4" fillId="0" borderId="0" xfId="0" applyNumberFormat="1" applyFont="1" applyBorder="1"/>
    <xf numFmtId="0" fontId="6" fillId="0" borderId="4" xfId="0" applyFont="1" applyBorder="1" applyAlignment="1">
      <alignment horizontal="right"/>
    </xf>
    <xf numFmtId="0" fontId="6" fillId="0" borderId="5" xfId="0" applyFont="1" applyBorder="1"/>
    <xf numFmtId="3" fontId="6" fillId="0" borderId="6" xfId="0" applyNumberFormat="1" applyFont="1" applyBorder="1"/>
    <xf numFmtId="0" fontId="5" fillId="0" borderId="4" xfId="0" applyFont="1" applyFill="1" applyBorder="1"/>
    <xf numFmtId="49" fontId="4" fillId="0" borderId="4" xfId="1" applyNumberFormat="1" applyFont="1" applyBorder="1"/>
    <xf numFmtId="3" fontId="4" fillId="0" borderId="6" xfId="1" applyNumberFormat="1" applyFont="1" applyFill="1" applyBorder="1"/>
    <xf numFmtId="49" fontId="5" fillId="0" borderId="4" xfId="1" applyNumberFormat="1" applyFont="1" applyBorder="1"/>
    <xf numFmtId="3" fontId="5" fillId="0" borderId="6" xfId="0" applyNumberFormat="1" applyFont="1" applyFill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3" fontId="5" fillId="0" borderId="0" xfId="0" applyNumberFormat="1" applyFont="1" applyBorder="1"/>
    <xf numFmtId="0" fontId="7" fillId="0" borderId="16" xfId="0" applyFont="1" applyBorder="1"/>
    <xf numFmtId="0" fontId="7" fillId="0" borderId="17" xfId="0" applyFont="1" applyBorder="1"/>
    <xf numFmtId="3" fontId="7" fillId="0" borderId="18" xfId="0" applyNumberFormat="1" applyFont="1" applyBorder="1"/>
    <xf numFmtId="0" fontId="8" fillId="0" borderId="4" xfId="0" applyFont="1" applyBorder="1"/>
    <xf numFmtId="0" fontId="8" fillId="0" borderId="5" xfId="0" applyFont="1" applyBorder="1"/>
    <xf numFmtId="3" fontId="8" fillId="0" borderId="6" xfId="0" applyNumberFormat="1" applyFont="1" applyBorder="1"/>
    <xf numFmtId="0" fontId="7" fillId="0" borderId="19" xfId="0" applyFont="1" applyBorder="1"/>
    <xf numFmtId="0" fontId="7" fillId="0" borderId="20" xfId="0" applyFont="1" applyBorder="1"/>
    <xf numFmtId="3" fontId="7" fillId="0" borderId="21" xfId="0" applyNumberFormat="1" applyFont="1" applyBorder="1"/>
    <xf numFmtId="0" fontId="7" fillId="0" borderId="7" xfId="0" applyFont="1" applyBorder="1"/>
    <xf numFmtId="0" fontId="7" fillId="0" borderId="8" xfId="0" applyFont="1" applyBorder="1"/>
    <xf numFmtId="3" fontId="7" fillId="0" borderId="9" xfId="0" applyNumberFormat="1" applyFont="1" applyBorder="1"/>
    <xf numFmtId="0" fontId="7" fillId="0" borderId="22" xfId="0" applyFont="1" applyBorder="1"/>
    <xf numFmtId="3" fontId="7" fillId="0" borderId="23" xfId="0" applyNumberFormat="1" applyFont="1" applyBorder="1"/>
    <xf numFmtId="0" fontId="7" fillId="0" borderId="13" xfId="0" applyFont="1" applyBorder="1"/>
    <xf numFmtId="0" fontId="4" fillId="0" borderId="5" xfId="0" applyFont="1" applyFill="1" applyBorder="1"/>
    <xf numFmtId="0" fontId="5" fillId="0" borderId="24" xfId="0" applyFont="1" applyBorder="1"/>
    <xf numFmtId="0" fontId="5" fillId="0" borderId="25" xfId="0" applyFont="1" applyBorder="1"/>
    <xf numFmtId="3" fontId="5" fillId="0" borderId="26" xfId="0" applyNumberFormat="1" applyFont="1" applyBorder="1"/>
    <xf numFmtId="0" fontId="4" fillId="0" borderId="24" xfId="0" applyFont="1" applyBorder="1"/>
    <xf numFmtId="3" fontId="4" fillId="0" borderId="26" xfId="0" applyNumberFormat="1" applyFont="1" applyBorder="1"/>
    <xf numFmtId="3" fontId="11" fillId="0" borderId="6" xfId="0" applyNumberFormat="1" applyFont="1" applyBorder="1"/>
    <xf numFmtId="0" fontId="12" fillId="0" borderId="0" xfId="0" applyFont="1"/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2">
    <cellStyle name="Normální" xfId="0" builtinId="0"/>
    <cellStyle name="normální_rozbor1-5_20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tabSelected="1" topLeftCell="A61" workbookViewId="0">
      <selection activeCell="C156" sqref="C156"/>
    </sheetView>
  </sheetViews>
  <sheetFormatPr defaultRowHeight="12.75" x14ac:dyDescent="0.2"/>
  <cols>
    <col min="1" max="1" width="65.140625" customWidth="1"/>
    <col min="2" max="2" width="16.7109375" customWidth="1"/>
    <col min="3" max="3" width="15.7109375" bestFit="1" customWidth="1"/>
    <col min="4" max="4" width="0.140625" style="64" hidden="1" customWidth="1"/>
    <col min="5" max="5" width="17.7109375" style="64" hidden="1" customWidth="1"/>
    <col min="6" max="6" width="13.85546875" hidden="1" customWidth="1"/>
  </cols>
  <sheetData>
    <row r="1" spans="1:5" ht="15.75" x14ac:dyDescent="0.25">
      <c r="A1" s="1" t="s">
        <v>0</v>
      </c>
      <c r="B1" s="2"/>
      <c r="C1" s="3"/>
    </row>
    <row r="2" spans="1:5" ht="15.75" x14ac:dyDescent="0.25">
      <c r="A2" s="1" t="s">
        <v>169</v>
      </c>
      <c r="B2" s="2"/>
      <c r="C2" s="4" t="s">
        <v>1</v>
      </c>
    </row>
    <row r="3" spans="1:5" x14ac:dyDescent="0.2">
      <c r="A3" s="5"/>
      <c r="B3" s="5"/>
      <c r="C3" s="6">
        <v>2017</v>
      </c>
      <c r="D3" s="65" t="s">
        <v>111</v>
      </c>
      <c r="E3" s="65" t="s">
        <v>112</v>
      </c>
    </row>
    <row r="4" spans="1:5" ht="13.5" thickBot="1" x14ac:dyDescent="0.25">
      <c r="A4" s="7" t="s">
        <v>2</v>
      </c>
      <c r="B4" s="5"/>
      <c r="C4" s="6"/>
    </row>
    <row r="5" spans="1:5" x14ac:dyDescent="0.2">
      <c r="A5" s="8" t="s">
        <v>3</v>
      </c>
      <c r="B5" s="9"/>
      <c r="C5" s="10"/>
    </row>
    <row r="6" spans="1:5" x14ac:dyDescent="0.2">
      <c r="A6" s="11" t="s">
        <v>4</v>
      </c>
      <c r="B6" s="12"/>
      <c r="C6" s="13">
        <f>90000+2900+100000+14000</f>
        <v>206900</v>
      </c>
      <c r="D6" s="64" t="s">
        <v>98</v>
      </c>
      <c r="E6" s="66" t="s">
        <v>125</v>
      </c>
    </row>
    <row r="7" spans="1:5" x14ac:dyDescent="0.2">
      <c r="A7" s="11" t="s">
        <v>5</v>
      </c>
      <c r="B7" s="12"/>
      <c r="C7" s="13">
        <v>0</v>
      </c>
    </row>
    <row r="8" spans="1:5" x14ac:dyDescent="0.2">
      <c r="A8" s="11" t="s">
        <v>6</v>
      </c>
      <c r="B8" s="12"/>
      <c r="C8" s="13">
        <v>30000</v>
      </c>
      <c r="D8" s="64">
        <v>1361</v>
      </c>
      <c r="E8" s="64">
        <v>52</v>
      </c>
    </row>
    <row r="9" spans="1:5" x14ac:dyDescent="0.2">
      <c r="A9" s="14" t="s">
        <v>7</v>
      </c>
      <c r="B9" s="15"/>
      <c r="C9" s="16">
        <f>SUM(C6:C8)</f>
        <v>236900</v>
      </c>
    </row>
    <row r="10" spans="1:5" x14ac:dyDescent="0.2">
      <c r="A10" s="11"/>
      <c r="B10" s="12"/>
      <c r="C10" s="13"/>
    </row>
    <row r="11" spans="1:5" x14ac:dyDescent="0.2">
      <c r="A11" s="11" t="s">
        <v>8</v>
      </c>
      <c r="B11" s="12"/>
      <c r="C11" s="13">
        <v>2500000</v>
      </c>
      <c r="D11" s="64">
        <v>1511</v>
      </c>
      <c r="E11" s="64">
        <v>12</v>
      </c>
    </row>
    <row r="12" spans="1:5" x14ac:dyDescent="0.2">
      <c r="A12" s="14" t="s">
        <v>9</v>
      </c>
      <c r="B12" s="15"/>
      <c r="C12" s="16">
        <v>2500000</v>
      </c>
    </row>
    <row r="13" spans="1:5" x14ac:dyDescent="0.2">
      <c r="A13" s="14"/>
      <c r="B13" s="15"/>
      <c r="C13" s="16"/>
    </row>
    <row r="14" spans="1:5" x14ac:dyDescent="0.2">
      <c r="A14" s="14" t="s">
        <v>10</v>
      </c>
      <c r="B14" s="15"/>
      <c r="C14" s="16"/>
    </row>
    <row r="15" spans="1:5" x14ac:dyDescent="0.2">
      <c r="A15" s="11" t="s">
        <v>11</v>
      </c>
      <c r="B15" s="12"/>
      <c r="C15" s="13">
        <v>6000</v>
      </c>
      <c r="D15" s="64">
        <v>2111</v>
      </c>
      <c r="E15" s="64">
        <v>54</v>
      </c>
    </row>
    <row r="16" spans="1:5" x14ac:dyDescent="0.2">
      <c r="A16" s="11" t="s">
        <v>12</v>
      </c>
      <c r="B16" s="12"/>
      <c r="C16" s="13">
        <v>50000</v>
      </c>
      <c r="D16" s="64">
        <v>2141</v>
      </c>
      <c r="E16" s="66">
        <v>50</v>
      </c>
    </row>
    <row r="17" spans="1:5" x14ac:dyDescent="0.2">
      <c r="A17" s="14" t="s">
        <v>13</v>
      </c>
      <c r="B17" s="15"/>
      <c r="C17" s="16">
        <f>SUM(C15:C16)</f>
        <v>56000</v>
      </c>
    </row>
    <row r="18" spans="1:5" x14ac:dyDescent="0.2">
      <c r="A18" s="11"/>
      <c r="B18" s="12"/>
      <c r="C18" s="13"/>
    </row>
    <row r="19" spans="1:5" x14ac:dyDescent="0.2">
      <c r="A19" s="14" t="s">
        <v>14</v>
      </c>
      <c r="B19" s="15"/>
      <c r="C19" s="16">
        <v>0</v>
      </c>
    </row>
    <row r="20" spans="1:5" x14ac:dyDescent="0.2">
      <c r="A20" s="11"/>
      <c r="B20" s="12"/>
      <c r="C20" s="13"/>
    </row>
    <row r="21" spans="1:5" x14ac:dyDescent="0.2">
      <c r="A21" s="11" t="s">
        <v>15</v>
      </c>
      <c r="B21" s="12"/>
      <c r="C21" s="13">
        <v>0</v>
      </c>
    </row>
    <row r="22" spans="1:5" x14ac:dyDescent="0.2">
      <c r="A22" s="11" t="s">
        <v>16</v>
      </c>
      <c r="B22" s="12"/>
      <c r="C22" s="13">
        <v>40000</v>
      </c>
      <c r="D22" s="64">
        <v>2324</v>
      </c>
      <c r="E22" s="64">
        <v>56</v>
      </c>
    </row>
    <row r="23" spans="1:5" x14ac:dyDescent="0.2">
      <c r="A23" s="11" t="s">
        <v>17</v>
      </c>
      <c r="B23" s="12"/>
      <c r="C23" s="13">
        <v>0</v>
      </c>
      <c r="D23" s="64">
        <v>2460</v>
      </c>
    </row>
    <row r="24" spans="1:5" x14ac:dyDescent="0.2">
      <c r="A24" s="14" t="s">
        <v>18</v>
      </c>
      <c r="B24" s="15"/>
      <c r="C24" s="16">
        <f>SUM(C21:C23)</f>
        <v>40000</v>
      </c>
    </row>
    <row r="25" spans="1:5" x14ac:dyDescent="0.2">
      <c r="A25" s="14"/>
      <c r="B25" s="15"/>
      <c r="C25" s="13"/>
    </row>
    <row r="26" spans="1:5" x14ac:dyDescent="0.2">
      <c r="A26" s="14" t="s">
        <v>19</v>
      </c>
      <c r="B26" s="15"/>
      <c r="C26" s="16">
        <v>0</v>
      </c>
    </row>
    <row r="27" spans="1:5" x14ac:dyDescent="0.2">
      <c r="A27" s="11"/>
      <c r="B27" s="12"/>
      <c r="C27" s="13"/>
    </row>
    <row r="28" spans="1:5" x14ac:dyDescent="0.2">
      <c r="A28" s="14" t="s">
        <v>20</v>
      </c>
      <c r="B28" s="15"/>
      <c r="C28" s="16"/>
    </row>
    <row r="29" spans="1:5" x14ac:dyDescent="0.2">
      <c r="A29" s="17" t="s">
        <v>21</v>
      </c>
      <c r="B29" s="56"/>
      <c r="C29" s="18">
        <v>96000</v>
      </c>
      <c r="D29" s="64">
        <v>4112</v>
      </c>
      <c r="E29" s="64">
        <v>7</v>
      </c>
    </row>
    <row r="30" spans="1:5" x14ac:dyDescent="0.2">
      <c r="A30" s="17" t="s">
        <v>22</v>
      </c>
      <c r="B30" s="56"/>
      <c r="C30" s="18">
        <v>29426000</v>
      </c>
      <c r="D30" s="64">
        <v>4137</v>
      </c>
      <c r="E30" s="66" t="s">
        <v>107</v>
      </c>
    </row>
    <row r="31" spans="1:5" x14ac:dyDescent="0.2">
      <c r="A31" s="11" t="s">
        <v>23</v>
      </c>
      <c r="B31" s="12"/>
      <c r="C31" s="13">
        <v>0</v>
      </c>
    </row>
    <row r="32" spans="1:5" x14ac:dyDescent="0.2">
      <c r="A32" s="14" t="s">
        <v>24</v>
      </c>
      <c r="B32" s="15"/>
      <c r="C32" s="16">
        <f>SUM(C29:C31)</f>
        <v>29522000</v>
      </c>
    </row>
    <row r="33" spans="1:5" x14ac:dyDescent="0.2">
      <c r="A33" s="19"/>
      <c r="B33" s="20"/>
      <c r="C33" s="21"/>
    </row>
    <row r="34" spans="1:5" x14ac:dyDescent="0.2">
      <c r="A34" s="11" t="s">
        <v>25</v>
      </c>
      <c r="B34" s="12"/>
      <c r="C34" s="13">
        <v>0</v>
      </c>
    </row>
    <row r="35" spans="1:5" x14ac:dyDescent="0.2">
      <c r="A35" s="19"/>
      <c r="B35" s="20"/>
      <c r="C35" s="21"/>
    </row>
    <row r="36" spans="1:5" x14ac:dyDescent="0.2">
      <c r="A36" s="14" t="s">
        <v>26</v>
      </c>
      <c r="B36" s="15"/>
      <c r="C36" s="16">
        <f>SUM(C33:C35)</f>
        <v>0</v>
      </c>
    </row>
    <row r="37" spans="1:5" x14ac:dyDescent="0.2">
      <c r="A37" s="19"/>
      <c r="B37" s="20"/>
      <c r="C37" s="21"/>
    </row>
    <row r="38" spans="1:5" ht="13.5" thickBot="1" x14ac:dyDescent="0.25">
      <c r="A38" s="22"/>
      <c r="B38" s="23"/>
      <c r="C38" s="24"/>
    </row>
    <row r="39" spans="1:5" ht="13.5" thickBot="1" x14ac:dyDescent="0.25">
      <c r="A39" s="25" t="s">
        <v>27</v>
      </c>
      <c r="B39" s="26"/>
      <c r="C39" s="27">
        <f>SUM(C9,C12,C17,C24,C32,C36)</f>
        <v>32354900</v>
      </c>
    </row>
    <row r="40" spans="1:5" x14ac:dyDescent="0.2">
      <c r="A40" s="5"/>
      <c r="B40" s="5"/>
      <c r="C40" s="28"/>
    </row>
    <row r="41" spans="1:5" x14ac:dyDescent="0.2">
      <c r="A41" s="5"/>
      <c r="B41" s="5"/>
      <c r="C41" s="28"/>
    </row>
    <row r="42" spans="1:5" x14ac:dyDescent="0.2">
      <c r="A42" s="5"/>
      <c r="B42" s="5"/>
      <c r="C42" s="28"/>
    </row>
    <row r="43" spans="1:5" ht="13.5" thickBot="1" x14ac:dyDescent="0.25">
      <c r="A43" s="7" t="s">
        <v>28</v>
      </c>
      <c r="B43" s="5"/>
      <c r="C43" s="28"/>
    </row>
    <row r="44" spans="1:5" x14ac:dyDescent="0.2">
      <c r="A44" s="8" t="s">
        <v>29</v>
      </c>
      <c r="B44" s="9"/>
      <c r="C44" s="10"/>
      <c r="D44" s="65" t="s">
        <v>111</v>
      </c>
      <c r="E44" s="65" t="s">
        <v>112</v>
      </c>
    </row>
    <row r="45" spans="1:5" x14ac:dyDescent="0.2">
      <c r="A45" s="57" t="s">
        <v>83</v>
      </c>
      <c r="B45" s="58"/>
      <c r="C45" s="59"/>
      <c r="D45" s="65"/>
      <c r="E45" s="65"/>
    </row>
    <row r="46" spans="1:5" x14ac:dyDescent="0.2">
      <c r="A46" s="57"/>
      <c r="B46" s="58"/>
      <c r="C46" s="61">
        <v>0</v>
      </c>
      <c r="D46" s="66"/>
      <c r="E46" s="66"/>
    </row>
    <row r="47" spans="1:5" x14ac:dyDescent="0.2">
      <c r="A47" s="60" t="s">
        <v>127</v>
      </c>
      <c r="B47" s="58"/>
      <c r="C47" s="61">
        <v>100000</v>
      </c>
      <c r="D47" s="66" t="s">
        <v>128</v>
      </c>
      <c r="E47" s="66" t="s">
        <v>170</v>
      </c>
    </row>
    <row r="48" spans="1:5" x14ac:dyDescent="0.2">
      <c r="A48" s="57" t="s">
        <v>126</v>
      </c>
      <c r="B48" s="58"/>
      <c r="C48" s="59">
        <f>SUM(C46:C47)</f>
        <v>100000</v>
      </c>
      <c r="D48" s="65"/>
      <c r="E48" s="65"/>
    </row>
    <row r="49" spans="1:5" x14ac:dyDescent="0.2">
      <c r="A49" s="57"/>
      <c r="B49" s="58"/>
      <c r="C49" s="59"/>
      <c r="D49" s="65"/>
      <c r="E49" s="65"/>
    </row>
    <row r="50" spans="1:5" x14ac:dyDescent="0.2">
      <c r="A50" s="14" t="s">
        <v>30</v>
      </c>
      <c r="B50" s="12"/>
      <c r="C50" s="13"/>
    </row>
    <row r="51" spans="1:5" x14ac:dyDescent="0.2">
      <c r="A51" s="11" t="s">
        <v>31</v>
      </c>
      <c r="B51" s="12"/>
      <c r="C51" s="13">
        <v>1150000</v>
      </c>
      <c r="D51" s="64">
        <v>5169</v>
      </c>
      <c r="E51" s="64">
        <v>108</v>
      </c>
    </row>
    <row r="52" spans="1:5" x14ac:dyDescent="0.2">
      <c r="A52" s="11" t="s">
        <v>32</v>
      </c>
      <c r="B52" s="12"/>
      <c r="C52" s="13">
        <v>20000</v>
      </c>
      <c r="D52" s="64">
        <v>5179</v>
      </c>
      <c r="E52" s="64">
        <v>112</v>
      </c>
    </row>
    <row r="53" spans="1:5" x14ac:dyDescent="0.2">
      <c r="A53" s="11" t="s">
        <v>33</v>
      </c>
      <c r="B53" s="12"/>
      <c r="C53" s="13">
        <f>50000+10000+20000+100000+20000+80000+741000+50000+80000+20000+5000+50000</f>
        <v>1226000</v>
      </c>
      <c r="D53" s="64" t="s">
        <v>114</v>
      </c>
      <c r="E53" s="66" t="s">
        <v>129</v>
      </c>
    </row>
    <row r="54" spans="1:5" x14ac:dyDescent="0.2">
      <c r="A54" s="11" t="s">
        <v>34</v>
      </c>
      <c r="B54" s="12"/>
      <c r="C54" s="13">
        <v>960000</v>
      </c>
      <c r="D54" s="64">
        <v>5499</v>
      </c>
      <c r="E54" s="64">
        <v>100</v>
      </c>
    </row>
    <row r="55" spans="1:5" x14ac:dyDescent="0.2">
      <c r="A55" s="14" t="s">
        <v>35</v>
      </c>
      <c r="B55" s="15"/>
      <c r="C55" s="16">
        <f>SUM(C51:C54)</f>
        <v>3356000</v>
      </c>
    </row>
    <row r="56" spans="1:5" x14ac:dyDescent="0.2">
      <c r="A56" s="11"/>
      <c r="B56" s="12"/>
      <c r="C56" s="13"/>
    </row>
    <row r="57" spans="1:5" x14ac:dyDescent="0.2">
      <c r="A57" s="14" t="s">
        <v>36</v>
      </c>
      <c r="B57" s="12"/>
      <c r="C57" s="13"/>
    </row>
    <row r="58" spans="1:5" x14ac:dyDescent="0.2">
      <c r="A58" s="11" t="s">
        <v>37</v>
      </c>
      <c r="B58" s="12"/>
      <c r="C58" s="13">
        <f>50000+10000+2000+770000+120000</f>
        <v>952000</v>
      </c>
      <c r="D58" s="64" t="s">
        <v>99</v>
      </c>
      <c r="E58" s="66" t="s">
        <v>130</v>
      </c>
    </row>
    <row r="59" spans="1:5" x14ac:dyDescent="0.2">
      <c r="A59" s="11" t="s">
        <v>38</v>
      </c>
      <c r="B59" s="12"/>
      <c r="C59" s="13">
        <f>440000+400000+10000</f>
        <v>850000</v>
      </c>
      <c r="D59" s="64" t="s">
        <v>100</v>
      </c>
      <c r="E59" s="66" t="s">
        <v>131</v>
      </c>
    </row>
    <row r="60" spans="1:5" x14ac:dyDescent="0.2">
      <c r="A60" s="14" t="s">
        <v>39</v>
      </c>
      <c r="B60" s="15"/>
      <c r="C60" s="16">
        <f>SUM(C58:C59)</f>
        <v>1802000</v>
      </c>
    </row>
    <row r="61" spans="1:5" x14ac:dyDescent="0.2">
      <c r="A61" s="11"/>
      <c r="B61" s="12"/>
      <c r="C61" s="13"/>
    </row>
    <row r="62" spans="1:5" x14ac:dyDescent="0.2">
      <c r="A62" s="11"/>
      <c r="B62" s="12"/>
      <c r="C62" s="13"/>
    </row>
    <row r="63" spans="1:5" x14ac:dyDescent="0.2">
      <c r="A63" s="14" t="s">
        <v>40</v>
      </c>
      <c r="B63" s="15"/>
      <c r="C63" s="16"/>
    </row>
    <row r="64" spans="1:5" x14ac:dyDescent="0.2">
      <c r="A64" s="11" t="s">
        <v>41</v>
      </c>
      <c r="B64" s="12"/>
      <c r="C64" s="13">
        <f>30000+20000+150000</f>
        <v>200000</v>
      </c>
      <c r="D64" s="64" t="s">
        <v>100</v>
      </c>
      <c r="E64" s="66" t="s">
        <v>132</v>
      </c>
    </row>
    <row r="65" spans="1:5" x14ac:dyDescent="0.2">
      <c r="A65" s="11" t="s">
        <v>42</v>
      </c>
      <c r="B65" s="12"/>
      <c r="C65" s="13">
        <f>100000+50000+40000+150000+4552000</f>
        <v>4892000</v>
      </c>
      <c r="D65" s="64" t="s">
        <v>99</v>
      </c>
      <c r="E65" s="66" t="s">
        <v>133</v>
      </c>
    </row>
    <row r="66" spans="1:5" x14ac:dyDescent="0.2">
      <c r="A66" s="29" t="s">
        <v>43</v>
      </c>
      <c r="B66" s="30" t="s">
        <v>44</v>
      </c>
      <c r="C66" s="31">
        <v>4552000</v>
      </c>
      <c r="D66" s="64">
        <v>5331</v>
      </c>
      <c r="E66" s="64">
        <v>140</v>
      </c>
    </row>
    <row r="67" spans="1:5" x14ac:dyDescent="0.2">
      <c r="A67" s="11" t="s">
        <v>45</v>
      </c>
      <c r="B67" s="12"/>
      <c r="C67" s="13">
        <v>190000</v>
      </c>
      <c r="D67" s="64">
        <v>5179</v>
      </c>
      <c r="E67" s="66" t="s">
        <v>134</v>
      </c>
    </row>
    <row r="68" spans="1:5" x14ac:dyDescent="0.2">
      <c r="A68" s="11" t="s">
        <v>46</v>
      </c>
      <c r="B68" s="12"/>
      <c r="C68" s="13">
        <f>30000+30000</f>
        <v>60000</v>
      </c>
      <c r="D68" s="64">
        <v>5222</v>
      </c>
      <c r="E68" s="66" t="s">
        <v>135</v>
      </c>
    </row>
    <row r="69" spans="1:5" x14ac:dyDescent="0.2">
      <c r="A69" s="11" t="s">
        <v>108</v>
      </c>
      <c r="B69" s="12"/>
      <c r="C69" s="13">
        <v>400000</v>
      </c>
      <c r="D69" s="64">
        <v>5222</v>
      </c>
      <c r="E69" s="64">
        <v>149</v>
      </c>
    </row>
    <row r="70" spans="1:5" x14ac:dyDescent="0.2">
      <c r="A70" s="11" t="s">
        <v>136</v>
      </c>
      <c r="B70" s="12"/>
      <c r="C70" s="13">
        <v>1900000</v>
      </c>
      <c r="D70" s="64">
        <v>5499</v>
      </c>
      <c r="E70" s="64">
        <v>147</v>
      </c>
    </row>
    <row r="71" spans="1:5" x14ac:dyDescent="0.2">
      <c r="A71" s="11" t="s">
        <v>47</v>
      </c>
      <c r="B71" s="12"/>
      <c r="C71" s="13">
        <v>291600</v>
      </c>
      <c r="D71" s="64" t="s">
        <v>101</v>
      </c>
      <c r="E71" s="66" t="s">
        <v>137</v>
      </c>
    </row>
    <row r="72" spans="1:5" x14ac:dyDescent="0.2">
      <c r="A72" s="14" t="s">
        <v>48</v>
      </c>
      <c r="B72" s="15"/>
      <c r="C72" s="16">
        <f>SUM(C64:C65,C67:C71)</f>
        <v>7933600</v>
      </c>
    </row>
    <row r="73" spans="1:5" x14ac:dyDescent="0.2">
      <c r="A73" s="11"/>
      <c r="B73" s="12"/>
      <c r="C73" s="13"/>
    </row>
    <row r="74" spans="1:5" x14ac:dyDescent="0.2">
      <c r="A74" s="14" t="s">
        <v>49</v>
      </c>
      <c r="B74" s="15"/>
      <c r="C74" s="16"/>
    </row>
    <row r="75" spans="1:5" x14ac:dyDescent="0.2">
      <c r="A75" s="11" t="s">
        <v>50</v>
      </c>
      <c r="B75" s="12"/>
      <c r="C75" s="13">
        <v>0</v>
      </c>
    </row>
    <row r="76" spans="1:5" x14ac:dyDescent="0.2">
      <c r="A76" s="11" t="s">
        <v>51</v>
      </c>
      <c r="B76" s="12"/>
      <c r="C76" s="13">
        <v>120000</v>
      </c>
      <c r="D76" s="66" t="s">
        <v>113</v>
      </c>
      <c r="E76" s="66" t="s">
        <v>138</v>
      </c>
    </row>
    <row r="77" spans="1:5" x14ac:dyDescent="0.2">
      <c r="A77" s="14" t="s">
        <v>52</v>
      </c>
      <c r="B77" s="15"/>
      <c r="C77" s="16">
        <f>SUM(C75:C76)</f>
        <v>120000</v>
      </c>
    </row>
    <row r="78" spans="1:5" x14ac:dyDescent="0.2">
      <c r="A78" s="11"/>
      <c r="B78" s="12"/>
      <c r="C78" s="13"/>
    </row>
    <row r="79" spans="1:5" x14ac:dyDescent="0.2">
      <c r="A79" s="14" t="s">
        <v>53</v>
      </c>
      <c r="B79" s="15"/>
      <c r="C79" s="16"/>
    </row>
    <row r="80" spans="1:5" x14ac:dyDescent="0.2">
      <c r="A80" s="11" t="s">
        <v>54</v>
      </c>
      <c r="B80" s="12"/>
      <c r="C80" s="13">
        <v>328900</v>
      </c>
      <c r="D80" s="64" t="s">
        <v>115</v>
      </c>
      <c r="E80" s="66" t="s">
        <v>139</v>
      </c>
    </row>
    <row r="81" spans="1:6" x14ac:dyDescent="0.2">
      <c r="A81" s="11" t="s">
        <v>55</v>
      </c>
      <c r="B81" s="12"/>
      <c r="C81" s="13">
        <v>26500</v>
      </c>
      <c r="D81" s="64" t="s">
        <v>102</v>
      </c>
      <c r="E81" s="66" t="s">
        <v>140</v>
      </c>
    </row>
    <row r="82" spans="1:6" x14ac:dyDescent="0.2">
      <c r="A82" s="11" t="s">
        <v>56</v>
      </c>
      <c r="B82" s="12"/>
      <c r="C82" s="13">
        <f>25000+230000</f>
        <v>255000</v>
      </c>
      <c r="D82" s="66" t="s">
        <v>144</v>
      </c>
      <c r="E82" s="66" t="s">
        <v>145</v>
      </c>
    </row>
    <row r="83" spans="1:6" x14ac:dyDescent="0.2">
      <c r="A83" s="11" t="s">
        <v>46</v>
      </c>
      <c r="B83" s="12"/>
      <c r="C83" s="13">
        <f>10000+10000+20000+15000+10000</f>
        <v>65000</v>
      </c>
      <c r="D83" s="66" t="s">
        <v>142</v>
      </c>
      <c r="E83" s="66" t="s">
        <v>143</v>
      </c>
    </row>
    <row r="84" spans="1:6" x14ac:dyDescent="0.2">
      <c r="A84" s="11" t="s">
        <v>57</v>
      </c>
      <c r="B84" s="12"/>
      <c r="C84" s="13">
        <v>50000</v>
      </c>
      <c r="D84" s="64">
        <v>5179</v>
      </c>
      <c r="E84" s="66" t="s">
        <v>141</v>
      </c>
      <c r="F84" s="63"/>
    </row>
    <row r="85" spans="1:6" x14ac:dyDescent="0.2">
      <c r="A85" s="14" t="s">
        <v>58</v>
      </c>
      <c r="B85" s="15"/>
      <c r="C85" s="16">
        <f>SUM(C80,C81:C84)</f>
        <v>725400</v>
      </c>
    </row>
    <row r="86" spans="1:6" x14ac:dyDescent="0.2">
      <c r="A86" s="11"/>
      <c r="B86" s="12"/>
      <c r="C86" s="13"/>
    </row>
    <row r="87" spans="1:6" x14ac:dyDescent="0.2">
      <c r="A87" s="32" t="s">
        <v>59</v>
      </c>
      <c r="B87" s="15"/>
      <c r="C87" s="16"/>
    </row>
    <row r="88" spans="1:6" x14ac:dyDescent="0.2">
      <c r="A88" s="17" t="s">
        <v>60</v>
      </c>
      <c r="B88" s="12"/>
      <c r="C88" s="13">
        <f>30000+403500+30000</f>
        <v>463500</v>
      </c>
      <c r="E88" s="66" t="s">
        <v>146</v>
      </c>
    </row>
    <row r="89" spans="1:6" x14ac:dyDescent="0.2">
      <c r="A89" s="32" t="s">
        <v>61</v>
      </c>
      <c r="B89" s="15"/>
      <c r="C89" s="16">
        <f>SUM(C88)</f>
        <v>463500</v>
      </c>
    </row>
    <row r="90" spans="1:6" x14ac:dyDescent="0.2">
      <c r="A90" s="11"/>
      <c r="B90" s="12"/>
      <c r="C90" s="13"/>
    </row>
    <row r="91" spans="1:6" x14ac:dyDescent="0.2">
      <c r="A91" s="32" t="s">
        <v>62</v>
      </c>
      <c r="B91" s="15"/>
      <c r="C91" s="16"/>
    </row>
    <row r="92" spans="1:6" x14ac:dyDescent="0.2">
      <c r="A92" s="17" t="s">
        <v>63</v>
      </c>
      <c r="B92" s="12"/>
      <c r="C92" s="13">
        <v>100000</v>
      </c>
      <c r="D92" s="64">
        <v>5137</v>
      </c>
      <c r="E92" s="66" t="s">
        <v>147</v>
      </c>
    </row>
    <row r="93" spans="1:6" x14ac:dyDescent="0.2">
      <c r="A93" s="32" t="s">
        <v>64</v>
      </c>
      <c r="B93" s="15"/>
      <c r="C93" s="16">
        <f>SUM(C92)</f>
        <v>100000</v>
      </c>
    </row>
    <row r="94" spans="1:6" x14ac:dyDescent="0.2">
      <c r="A94" s="11"/>
      <c r="B94" s="12"/>
      <c r="C94" s="13"/>
    </row>
    <row r="95" spans="1:6" x14ac:dyDescent="0.2">
      <c r="A95" s="32" t="s">
        <v>65</v>
      </c>
      <c r="B95" s="12"/>
      <c r="C95" s="18"/>
    </row>
    <row r="96" spans="1:6" x14ac:dyDescent="0.2">
      <c r="A96" s="33" t="s">
        <v>66</v>
      </c>
      <c r="B96" s="12"/>
      <c r="C96" s="34">
        <f>1400000+300000+130000</f>
        <v>1830000</v>
      </c>
      <c r="D96" s="66" t="s">
        <v>148</v>
      </c>
      <c r="E96" s="66" t="s">
        <v>149</v>
      </c>
    </row>
    <row r="97" spans="1:5" x14ac:dyDescent="0.2">
      <c r="A97" s="33" t="s">
        <v>67</v>
      </c>
      <c r="B97" s="12"/>
      <c r="C97" s="34">
        <v>0</v>
      </c>
      <c r="D97" s="64">
        <v>5139</v>
      </c>
      <c r="E97" s="64">
        <v>219</v>
      </c>
    </row>
    <row r="98" spans="1:5" x14ac:dyDescent="0.2">
      <c r="A98" s="33" t="s">
        <v>150</v>
      </c>
      <c r="B98" s="12"/>
      <c r="C98" s="34">
        <v>20000</v>
      </c>
      <c r="D98" s="64">
        <v>5162</v>
      </c>
      <c r="E98" s="66">
        <v>267</v>
      </c>
    </row>
    <row r="99" spans="1:5" x14ac:dyDescent="0.2">
      <c r="A99" s="33" t="s">
        <v>69</v>
      </c>
      <c r="B99" s="12"/>
      <c r="C99" s="34">
        <v>60000</v>
      </c>
      <c r="D99" s="64" t="s">
        <v>104</v>
      </c>
      <c r="E99" s="66" t="s">
        <v>151</v>
      </c>
    </row>
    <row r="100" spans="1:5" x14ac:dyDescent="0.2">
      <c r="A100" s="33" t="s">
        <v>70</v>
      </c>
      <c r="B100" s="12"/>
      <c r="C100" s="34">
        <v>100000</v>
      </c>
      <c r="D100" s="64">
        <v>5492</v>
      </c>
      <c r="E100" s="64">
        <v>273</v>
      </c>
    </row>
    <row r="101" spans="1:5" x14ac:dyDescent="0.2">
      <c r="A101" s="35" t="s">
        <v>71</v>
      </c>
      <c r="B101" s="15"/>
      <c r="C101" s="36">
        <f>SUM(C96:C100)</f>
        <v>2010000</v>
      </c>
    </row>
    <row r="102" spans="1:5" x14ac:dyDescent="0.2">
      <c r="A102" s="35"/>
      <c r="B102" s="15"/>
      <c r="C102" s="36"/>
    </row>
    <row r="103" spans="1:5" x14ac:dyDescent="0.2">
      <c r="A103" s="35" t="s">
        <v>72</v>
      </c>
      <c r="B103" s="15"/>
      <c r="C103" s="36">
        <v>0</v>
      </c>
    </row>
    <row r="104" spans="1:5" x14ac:dyDescent="0.2">
      <c r="A104" s="35"/>
      <c r="B104" s="15"/>
      <c r="C104" s="36"/>
    </row>
    <row r="105" spans="1:5" x14ac:dyDescent="0.2">
      <c r="A105" s="33" t="s">
        <v>66</v>
      </c>
      <c r="B105" s="12"/>
      <c r="C105" s="34">
        <f>2400000+170000+600000+220000+17000</f>
        <v>3407000</v>
      </c>
      <c r="D105" s="64" t="s">
        <v>105</v>
      </c>
      <c r="E105" s="66" t="s">
        <v>152</v>
      </c>
    </row>
    <row r="106" spans="1:5" x14ac:dyDescent="0.2">
      <c r="A106" s="33" t="s">
        <v>67</v>
      </c>
      <c r="B106" s="12"/>
      <c r="C106" s="34">
        <f>15000+150000+205000</f>
        <v>370000</v>
      </c>
      <c r="D106" s="64" t="s">
        <v>106</v>
      </c>
      <c r="E106" s="66" t="s">
        <v>153</v>
      </c>
    </row>
    <row r="107" spans="1:5" x14ac:dyDescent="0.2">
      <c r="A107" s="33" t="s">
        <v>73</v>
      </c>
      <c r="B107" s="12"/>
      <c r="C107" s="34">
        <f>7000+180000+90000+15000</f>
        <v>292000</v>
      </c>
      <c r="D107" s="64" t="s">
        <v>116</v>
      </c>
      <c r="E107" s="66" t="s">
        <v>154</v>
      </c>
    </row>
    <row r="108" spans="1:5" x14ac:dyDescent="0.2">
      <c r="A108" s="33" t="s">
        <v>68</v>
      </c>
      <c r="B108" s="12"/>
      <c r="C108" s="34">
        <f>25000+110000+70000+10000+600000+80000+350000+770000</f>
        <v>2015000</v>
      </c>
      <c r="D108" s="64" t="s">
        <v>103</v>
      </c>
      <c r="E108" s="66" t="s">
        <v>155</v>
      </c>
    </row>
    <row r="109" spans="1:5" x14ac:dyDescent="0.2">
      <c r="A109" s="33" t="s">
        <v>69</v>
      </c>
      <c r="B109" s="12"/>
      <c r="C109" s="34">
        <f>180000+25000+35000+10000+15000+30000</f>
        <v>295000</v>
      </c>
      <c r="D109" s="64" t="s">
        <v>117</v>
      </c>
      <c r="E109" s="66" t="s">
        <v>156</v>
      </c>
    </row>
    <row r="110" spans="1:5" x14ac:dyDescent="0.2">
      <c r="A110" s="33" t="s">
        <v>74</v>
      </c>
      <c r="B110" s="12"/>
      <c r="C110" s="34">
        <v>5000</v>
      </c>
      <c r="D110" s="64">
        <v>5362</v>
      </c>
      <c r="E110" s="64">
        <v>308</v>
      </c>
    </row>
    <row r="111" spans="1:5" x14ac:dyDescent="0.2">
      <c r="A111" s="33" t="s">
        <v>75</v>
      </c>
      <c r="B111" s="12"/>
      <c r="C111" s="34">
        <f>7500+100000+180000</f>
        <v>287500</v>
      </c>
      <c r="D111" s="64" t="s">
        <v>118</v>
      </c>
      <c r="E111" s="66" t="s">
        <v>157</v>
      </c>
    </row>
    <row r="112" spans="1:5" x14ac:dyDescent="0.2">
      <c r="A112" s="35" t="s">
        <v>76</v>
      </c>
      <c r="B112" s="15"/>
      <c r="C112" s="36">
        <f>SUM(C105,C106:C111)</f>
        <v>6671500</v>
      </c>
    </row>
    <row r="113" spans="1:5" x14ac:dyDescent="0.2">
      <c r="A113" s="14" t="s">
        <v>77</v>
      </c>
      <c r="B113" s="15"/>
      <c r="C113" s="36">
        <f>SUM(C101,C103,C112)</f>
        <v>8681500</v>
      </c>
    </row>
    <row r="114" spans="1:5" x14ac:dyDescent="0.2">
      <c r="A114" s="11"/>
      <c r="B114" s="12"/>
      <c r="C114" s="13"/>
    </row>
    <row r="115" spans="1:5" x14ac:dyDescent="0.2">
      <c r="A115" s="14" t="s">
        <v>78</v>
      </c>
      <c r="B115" s="15"/>
      <c r="C115" s="16"/>
    </row>
    <row r="116" spans="1:5" x14ac:dyDescent="0.2">
      <c r="A116" s="11" t="s">
        <v>79</v>
      </c>
      <c r="B116" s="12"/>
      <c r="C116" s="13">
        <v>277800</v>
      </c>
      <c r="D116" s="64">
        <v>5901</v>
      </c>
      <c r="E116" s="64">
        <v>285</v>
      </c>
    </row>
    <row r="117" spans="1:5" x14ac:dyDescent="0.2">
      <c r="A117" s="14" t="s">
        <v>80</v>
      </c>
      <c r="B117" s="15"/>
      <c r="C117" s="16">
        <f>SUM(C116:C116)</f>
        <v>277800</v>
      </c>
    </row>
    <row r="118" spans="1:5" ht="13.5" thickBot="1" x14ac:dyDescent="0.25">
      <c r="A118" s="37" t="s">
        <v>81</v>
      </c>
      <c r="B118" s="38"/>
      <c r="C118" s="39">
        <f>SUM(C48,C55,C60,C72,C77,C85,C89,C93,C113,C117)</f>
        <v>23559800</v>
      </c>
    </row>
    <row r="119" spans="1:5" ht="13.5" thickBot="1" x14ac:dyDescent="0.25">
      <c r="A119" s="5"/>
      <c r="B119" s="5"/>
      <c r="C119" s="28"/>
    </row>
    <row r="120" spans="1:5" x14ac:dyDescent="0.2">
      <c r="A120" s="8" t="s">
        <v>82</v>
      </c>
      <c r="B120" s="9"/>
      <c r="C120" s="10"/>
    </row>
    <row r="121" spans="1:5" x14ac:dyDescent="0.2">
      <c r="A121" s="14" t="s">
        <v>83</v>
      </c>
      <c r="B121" s="15"/>
      <c r="C121" s="16"/>
    </row>
    <row r="122" spans="1:5" x14ac:dyDescent="0.2">
      <c r="A122" s="17" t="s">
        <v>119</v>
      </c>
      <c r="B122" s="56"/>
      <c r="C122" s="18">
        <v>0</v>
      </c>
      <c r="D122" s="64">
        <v>6121.6121999999996</v>
      </c>
      <c r="E122" s="66" t="s">
        <v>160</v>
      </c>
    </row>
    <row r="123" spans="1:5" x14ac:dyDescent="0.2">
      <c r="A123" s="11" t="s">
        <v>120</v>
      </c>
      <c r="B123" s="12"/>
      <c r="C123" s="13">
        <v>45000000</v>
      </c>
      <c r="D123" s="66" t="s">
        <v>159</v>
      </c>
      <c r="E123" s="66">
        <v>330</v>
      </c>
    </row>
    <row r="124" spans="1:5" x14ac:dyDescent="0.2">
      <c r="A124" s="11" t="s">
        <v>158</v>
      </c>
      <c r="B124" s="12"/>
      <c r="C124" s="13">
        <v>0</v>
      </c>
      <c r="D124" s="64">
        <v>6122.6121999999996</v>
      </c>
      <c r="E124" s="66" t="s">
        <v>161</v>
      </c>
    </row>
    <row r="125" spans="1:5" x14ac:dyDescent="0.2">
      <c r="A125" s="14" t="s">
        <v>30</v>
      </c>
      <c r="B125" s="15"/>
      <c r="C125" s="16"/>
    </row>
    <row r="126" spans="1:5" x14ac:dyDescent="0.2">
      <c r="A126" s="11" t="s">
        <v>121</v>
      </c>
      <c r="B126" s="12"/>
      <c r="C126" s="13">
        <v>0</v>
      </c>
      <c r="D126" s="64">
        <v>6121</v>
      </c>
      <c r="E126" s="64">
        <v>338</v>
      </c>
    </row>
    <row r="127" spans="1:5" x14ac:dyDescent="0.2">
      <c r="A127" s="11" t="s">
        <v>162</v>
      </c>
      <c r="B127" s="12"/>
      <c r="C127" s="13">
        <v>0</v>
      </c>
      <c r="D127" s="64">
        <v>6121</v>
      </c>
      <c r="E127" s="64">
        <v>341</v>
      </c>
    </row>
    <row r="128" spans="1:5" x14ac:dyDescent="0.2">
      <c r="A128" s="11" t="s">
        <v>163</v>
      </c>
      <c r="B128" s="12"/>
      <c r="C128" s="13">
        <v>0</v>
      </c>
      <c r="D128" s="64">
        <v>6121</v>
      </c>
      <c r="E128" s="64">
        <v>342</v>
      </c>
    </row>
    <row r="129" spans="1:5" x14ac:dyDescent="0.2">
      <c r="A129" s="14" t="s">
        <v>84</v>
      </c>
      <c r="B129" s="12"/>
      <c r="C129" s="13"/>
    </row>
    <row r="130" spans="1:5" x14ac:dyDescent="0.2">
      <c r="A130" s="11" t="s">
        <v>37</v>
      </c>
      <c r="B130" s="12"/>
      <c r="C130" s="13">
        <v>0</v>
      </c>
      <c r="D130" s="64">
        <v>6121</v>
      </c>
      <c r="E130" s="66" t="s">
        <v>165</v>
      </c>
    </row>
    <row r="131" spans="1:5" x14ac:dyDescent="0.2">
      <c r="A131" s="11" t="s">
        <v>85</v>
      </c>
      <c r="B131" s="12"/>
      <c r="C131" s="13">
        <v>0</v>
      </c>
      <c r="D131" s="64">
        <v>6121</v>
      </c>
      <c r="E131" s="66" t="s">
        <v>166</v>
      </c>
    </row>
    <row r="132" spans="1:5" x14ac:dyDescent="0.2">
      <c r="A132" s="11" t="s">
        <v>164</v>
      </c>
      <c r="B132" s="12"/>
      <c r="C132" s="62"/>
      <c r="D132" s="64">
        <v>6121</v>
      </c>
      <c r="E132" s="66">
        <v>352</v>
      </c>
    </row>
    <row r="133" spans="1:5" x14ac:dyDescent="0.2">
      <c r="A133" s="14" t="s">
        <v>40</v>
      </c>
      <c r="B133" s="15"/>
      <c r="C133" s="16"/>
    </row>
    <row r="134" spans="1:5" x14ac:dyDescent="0.2">
      <c r="A134" s="11" t="s">
        <v>122</v>
      </c>
      <c r="B134" s="12"/>
      <c r="C134" s="13">
        <v>15000000</v>
      </c>
      <c r="D134" s="64">
        <v>6121</v>
      </c>
      <c r="E134" s="66">
        <v>358</v>
      </c>
    </row>
    <row r="135" spans="1:5" x14ac:dyDescent="0.2">
      <c r="A135" s="17" t="s">
        <v>123</v>
      </c>
      <c r="B135" s="56"/>
      <c r="C135" s="18">
        <v>0</v>
      </c>
      <c r="D135" s="64">
        <v>6121</v>
      </c>
      <c r="E135" s="66">
        <v>359</v>
      </c>
    </row>
    <row r="136" spans="1:5" x14ac:dyDescent="0.2">
      <c r="A136" s="17" t="s">
        <v>124</v>
      </c>
      <c r="B136" s="56"/>
      <c r="C136" s="18">
        <v>0</v>
      </c>
      <c r="D136" s="64">
        <v>6121</v>
      </c>
      <c r="E136" s="66">
        <v>360</v>
      </c>
    </row>
    <row r="137" spans="1:5" x14ac:dyDescent="0.2">
      <c r="A137" s="14" t="s">
        <v>86</v>
      </c>
      <c r="B137" s="15"/>
      <c r="C137" s="16"/>
    </row>
    <row r="138" spans="1:5" x14ac:dyDescent="0.2">
      <c r="A138" s="11" t="s">
        <v>87</v>
      </c>
      <c r="B138" s="12"/>
      <c r="C138" s="13">
        <v>45100</v>
      </c>
      <c r="D138" s="64">
        <v>6121</v>
      </c>
      <c r="E138" s="66" t="s">
        <v>167</v>
      </c>
    </row>
    <row r="139" spans="1:5" x14ac:dyDescent="0.2">
      <c r="A139" s="32" t="s">
        <v>59</v>
      </c>
      <c r="B139" s="56"/>
      <c r="C139" s="18"/>
    </row>
    <row r="140" spans="1:5" x14ac:dyDescent="0.2">
      <c r="A140" s="11"/>
      <c r="B140" s="12"/>
      <c r="C140" s="13">
        <v>0</v>
      </c>
      <c r="D140" s="64">
        <v>6121</v>
      </c>
      <c r="E140" s="66" t="s">
        <v>168</v>
      </c>
    </row>
    <row r="141" spans="1:5" x14ac:dyDescent="0.2">
      <c r="A141" s="14" t="s">
        <v>62</v>
      </c>
      <c r="B141" s="15"/>
      <c r="C141" s="16"/>
    </row>
    <row r="142" spans="1:5" x14ac:dyDescent="0.2">
      <c r="A142" s="11" t="s">
        <v>88</v>
      </c>
      <c r="B142" s="12"/>
      <c r="C142" s="13">
        <v>0</v>
      </c>
      <c r="D142" s="64">
        <v>6121</v>
      </c>
      <c r="E142" s="64">
        <v>378</v>
      </c>
    </row>
    <row r="143" spans="1:5" x14ac:dyDescent="0.2">
      <c r="A143" s="11" t="s">
        <v>89</v>
      </c>
      <c r="B143" s="12"/>
      <c r="C143" s="13">
        <v>250000</v>
      </c>
      <c r="D143" s="64">
        <v>6121</v>
      </c>
      <c r="E143" s="64">
        <v>380</v>
      </c>
    </row>
    <row r="144" spans="1:5" x14ac:dyDescent="0.2">
      <c r="A144" s="14" t="s">
        <v>90</v>
      </c>
      <c r="B144" s="15"/>
      <c r="C144" s="16"/>
    </row>
    <row r="145" spans="1:5" x14ac:dyDescent="0.2">
      <c r="A145" s="11" t="s">
        <v>91</v>
      </c>
      <c r="B145" s="12"/>
      <c r="C145" s="13">
        <v>0</v>
      </c>
      <c r="E145" s="64">
        <v>339</v>
      </c>
    </row>
    <row r="146" spans="1:5" x14ac:dyDescent="0.2">
      <c r="A146" s="11" t="s">
        <v>92</v>
      </c>
      <c r="B146" s="12"/>
      <c r="C146" s="13">
        <v>0</v>
      </c>
      <c r="E146" s="64">
        <v>340</v>
      </c>
    </row>
    <row r="147" spans="1:5" ht="13.5" thickBot="1" x14ac:dyDescent="0.25">
      <c r="A147" s="37" t="s">
        <v>93</v>
      </c>
      <c r="B147" s="38"/>
      <c r="C147" s="39">
        <f>SUM(C122:C146)</f>
        <v>60295100</v>
      </c>
    </row>
    <row r="148" spans="1:5" ht="13.5" thickBot="1" x14ac:dyDescent="0.25">
      <c r="A148" s="7"/>
      <c r="B148" s="7"/>
      <c r="C148" s="40"/>
    </row>
    <row r="149" spans="1:5" ht="18.75" x14ac:dyDescent="0.3">
      <c r="A149" s="41" t="s">
        <v>94</v>
      </c>
      <c r="B149" s="42"/>
      <c r="C149" s="43">
        <f>SUM(C118,C147)</f>
        <v>83854900</v>
      </c>
    </row>
    <row r="150" spans="1:5" ht="16.5" x14ac:dyDescent="0.25">
      <c r="A150" s="44" t="s">
        <v>95</v>
      </c>
      <c r="B150" s="45"/>
      <c r="C150" s="46">
        <v>180000</v>
      </c>
      <c r="D150" s="64">
        <v>5342</v>
      </c>
      <c r="E150" s="64">
        <v>316</v>
      </c>
    </row>
    <row r="151" spans="1:5" ht="18.75" x14ac:dyDescent="0.3">
      <c r="A151" s="47" t="s">
        <v>27</v>
      </c>
      <c r="B151" s="48"/>
      <c r="C151" s="49">
        <f>C39</f>
        <v>32354900</v>
      </c>
    </row>
    <row r="152" spans="1:5" ht="16.5" x14ac:dyDescent="0.25">
      <c r="A152" s="44" t="s">
        <v>96</v>
      </c>
      <c r="B152" s="45"/>
      <c r="C152" s="46">
        <v>180000</v>
      </c>
      <c r="D152" s="64">
        <v>4139</v>
      </c>
      <c r="E152" s="64">
        <v>71</v>
      </c>
    </row>
    <row r="153" spans="1:5" ht="18.75" x14ac:dyDescent="0.3">
      <c r="A153" s="50" t="s">
        <v>97</v>
      </c>
      <c r="B153" s="51"/>
      <c r="C153" s="52">
        <f>C151+C152-C149-C150</f>
        <v>-51500000</v>
      </c>
    </row>
    <row r="154" spans="1:5" ht="18.75" x14ac:dyDescent="0.3">
      <c r="A154" s="50" t="s">
        <v>109</v>
      </c>
      <c r="B154" s="51"/>
      <c r="C154" s="52">
        <v>0</v>
      </c>
    </row>
    <row r="155" spans="1:5" ht="19.5" thickBot="1" x14ac:dyDescent="0.35">
      <c r="A155" s="55" t="s">
        <v>110</v>
      </c>
      <c r="B155" s="53"/>
      <c r="C155" s="54">
        <v>51500000</v>
      </c>
      <c r="D155" s="64">
        <v>8115</v>
      </c>
    </row>
    <row r="156" spans="1:5" x14ac:dyDescent="0.2">
      <c r="A156" s="5"/>
      <c r="B156" s="5"/>
      <c r="C156" s="28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Koubova</dc:creator>
  <cp:lastModifiedBy>traurig</cp:lastModifiedBy>
  <cp:lastPrinted>2016-11-24T09:01:05Z</cp:lastPrinted>
  <dcterms:created xsi:type="dcterms:W3CDTF">2013-03-04T12:56:32Z</dcterms:created>
  <dcterms:modified xsi:type="dcterms:W3CDTF">2016-11-28T06:25:30Z</dcterms:modified>
</cp:coreProperties>
</file>