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2 Zastupitelstvo\podklady ZMČ\ZMČ rok 2024\ZMČ č.12-24.4.2024\12-Návrh Smlouvy o spolupráci-GARTAL MIKORA Ďáblická louka s.r.o\"/>
    </mc:Choice>
  </mc:AlternateContent>
  <xr:revisionPtr revIDLastSave="0" documentId="8_{F38745CC-9CAB-4D32-94F8-23581009D53D}" xr6:coauthVersionLast="47" xr6:coauthVersionMax="47" xr10:uidLastSave="{00000000-0000-0000-0000-000000000000}"/>
  <bookViews>
    <workbookView xWindow="-120" yWindow="-120" windowWidth="29040" windowHeight="15990" xr2:uid="{5F73E7C2-210C-418F-AC32-2E7F46E75677}"/>
  </bookViews>
  <sheets>
    <sheet name="Varianty" sheetId="1" r:id="rId1"/>
    <sheet name="i." sheetId="2" r:id="rId2"/>
    <sheet name="ii." sheetId="3" r:id="rId3"/>
    <sheet name="iii." sheetId="4" r:id="rId4"/>
    <sheet name="iv." sheetId="5" r:id="rId5"/>
    <sheet name="v." sheetId="6" r:id="rId6"/>
    <sheet name="vi.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1" i="1" l="1"/>
  <c r="J10" i="1"/>
  <c r="J20" i="1" s="1"/>
  <c r="J8" i="1"/>
  <c r="C7" i="7"/>
  <c r="E6" i="5"/>
  <c r="G6" i="5"/>
  <c r="E5" i="5"/>
  <c r="G5" i="5"/>
  <c r="G4" i="5"/>
  <c r="E4" i="5"/>
  <c r="C7" i="4"/>
  <c r="C6" i="2"/>
  <c r="C4" i="3"/>
  <c r="J23" i="1" l="1"/>
  <c r="J13" i="1"/>
</calcChain>
</file>

<file path=xl/sharedStrings.xml><?xml version="1.0" encoding="utf-8"?>
<sst xmlns="http://schemas.openxmlformats.org/spreadsheetml/2006/main" count="70" uniqueCount="52">
  <si>
    <t>Smlouva o spolupráci  mezi MČ Ďáblice / GARTAL MIKORA Ďáblická louka s.r.o.</t>
  </si>
  <si>
    <t>Příloha 3 - detailní rozpis nefinančního plnění</t>
  </si>
  <si>
    <t>číslo prvku</t>
  </si>
  <si>
    <t>definice prvku (plnění)</t>
  </si>
  <si>
    <t>hodnota plnění</t>
  </si>
  <si>
    <t>i.</t>
  </si>
  <si>
    <t>ii.</t>
  </si>
  <si>
    <t>iii.</t>
  </si>
  <si>
    <t>iv.</t>
  </si>
  <si>
    <t>v.</t>
  </si>
  <si>
    <t>vi.</t>
  </si>
  <si>
    <t>Tartanové hřiště pro teenagery</t>
  </si>
  <si>
    <t>Sportovní hřiště (umělý povrch)</t>
  </si>
  <si>
    <t>m2</t>
  </si>
  <si>
    <t>j.c.</t>
  </si>
  <si>
    <t>celkem bez DPH</t>
  </si>
  <si>
    <t>reference:</t>
  </si>
  <si>
    <t>https://4soft.cz/typizovana-hriste/20-typizovane-sportoviste-i</t>
  </si>
  <si>
    <t xml:space="preserve">i.      Prostory pro umístění Služeb v projektu - předpokládáme večerku a kadeřnictví, o celkové PP 110 m2. </t>
  </si>
  <si>
    <t>Na tomto projektu předpokládáme prodejní cenu bytu 116.000 Kč/m2 a komerčního prostoru 65.000 Kč/m2</t>
  </si>
  <si>
    <r>
      <t>ii.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Calibri"/>
        <family val="2"/>
        <charset val="238"/>
      </rPr>
      <t>Tartanové hřiště pro teenagery - typizované sportoviště pro mladé (streetball, minifotbal, step -jump)</t>
    </r>
  </si>
  <si>
    <t>rozdíl j.c.</t>
  </si>
  <si>
    <r>
      <t>iii.</t>
    </r>
    <r>
      <rPr>
        <b/>
        <sz val="7"/>
        <color theme="1"/>
        <rFont val="Times New Roman"/>
        <family val="1"/>
        <charset val="238"/>
      </rPr>
      <t xml:space="preserve">       </t>
    </r>
    <r>
      <rPr>
        <b/>
        <sz val="11"/>
        <color theme="1"/>
        <rFont val="Calibri"/>
        <family val="2"/>
        <charset val="238"/>
      </rPr>
      <t>Prostory pro Dětský klub/skupinu do 12 dětí</t>
    </r>
  </si>
  <si>
    <t>Prostory budou  o velikosti PP 55 m2 a budou provedeny a zkolaudovány tak, aby umožnily provozování dětského týmu</t>
  </si>
  <si>
    <t>iv.    Umožnění využití stavebních strojů projektu po čas výstavby pro potřeby obce</t>
  </si>
  <si>
    <t>Kolové rypadlo 11t</t>
  </si>
  <si>
    <t>specifikace stroje</t>
  </si>
  <si>
    <t>pracovní den (8 hod)</t>
  </si>
  <si>
    <t>J.C (stroj + strojník)</t>
  </si>
  <si>
    <t>Cena/1 den  celkem bez DPH</t>
  </si>
  <si>
    <t>Smykový nakladač 3t</t>
  </si>
  <si>
    <t>Minirypadlo 5t/traktorbagr</t>
  </si>
  <si>
    <t xml:space="preserve">Provedení: </t>
  </si>
  <si>
    <t>vi.    Polní cesta k hvězdárně - obnovení původní cesty v délce cca 600m</t>
  </si>
  <si>
    <t>Mlatová cesta šířky 2,5m a délky 600m. Celkové plocha cesty 1.500 m2.</t>
  </si>
  <si>
    <t>V ceně jsou započtené zemní práce, šterkový podklad, mlat, práce, bez započtení odvozu výkopku na skládku.</t>
  </si>
  <si>
    <t>Rozdíl mezi těmito prodejními cenami počítáme jako naše nefinanční plnění příspěvku</t>
  </si>
  <si>
    <t>Polní cesta ke hřbitovu</t>
  </si>
  <si>
    <t>Varianta 1:</t>
  </si>
  <si>
    <t>Varianta 2:</t>
  </si>
  <si>
    <t>byt 60 m2</t>
  </si>
  <si>
    <t>vii.</t>
  </si>
  <si>
    <t>Detailní popis</t>
  </si>
  <si>
    <t>Prostory pro dětský klub/skupinu min. 50 m2</t>
  </si>
  <si>
    <t>V rámci realizace Investičního záměru Investor na Pozemcích vybuduje tartanové hřiště pro teenagery o minimální velikosti 100 m2, které bude obsahovat kvalitní zázemí pro sportovní aktivity teenagerů; hřiště bude dokončeno nejpozději do 1 roku od kolaudace posledního z plánovaných bytových domů či viladomů, podle toho, co nastane později.</t>
  </si>
  <si>
    <t>Investor se bude podílet na realizaci umělého povrchu vhodného pro sportovce provozující fotbal na stávajícím fotbalovém hřišti nebo jiném pozemku určeném MČ pro sportování dle definovaného finančního rámce, a to až do výše 2.000.000 Kč; bližší podmínky poskytnutí této části Nefinančího plnění budou dohodnuty v průběhu trvání Smlouvy; veškerá rozhodnutí, povolení či jiné správní akty a další požadavky potřebné dle Stavebního zákona či jiného právního předpisu opravňující k realizace umělého povrhu a poskytnutí této části Nefinančního plnění zajistí MČ; Investor je povinen poskytnout svůj podíl na realizaci umělého povrchu nejpozději do 1 roku od kolaudace posledního z plánovaných bytových domů či viladomů, podle toho, co nastane později.</t>
  </si>
  <si>
    <r>
      <t xml:space="preserve">Investor ve prospěch MČ zrealizuje polní cestu o maximální délce 600 m a šířce 2,5 m, a to o maximální hodnotě 1.500.000 Kč, přičemž hodnota bude vypočítána na základě ceníku ÚRS  v době realizace polní cesty; bližší podmínky poskytnutí této části Nefinančího plnění budou dohodnuty v průběhu trvání Smlouvy; veškerá rozhodnutí, povolení či jiné správní akty a další požadavky potřebné dle Stavebního zákona či jiného právního předpisu opravňující k realizace předmětné cesty a poskytnutí této části Nefinančního plnění zajistí MČ; </t>
    </r>
    <r>
      <rPr>
        <sz val="11"/>
        <rFont val="Calibri"/>
        <family val="2"/>
        <charset val="238"/>
        <scheme val="minor"/>
      </rPr>
      <t>za předpokladu splnění podmíněk uvedených v čl. IV.6 Smlouvy a v návaznosti na výzvu MČ je Investor povinen dokončit polní cestu nejpozději do 1 roku od kolaudace posledního z plánovaných bytových domů či viladomů, podle toho, co nastane později.</t>
    </r>
  </si>
  <si>
    <t>Investor převede na HMP/MČ bytovou jednotku o velikosti maximálně 60 m2, a to na základě kupní smlouvy ve znění standartní kupní smlouvy (dle skupiny GARTAL), kterou Investor se svými klienty uzavírá na bytovou jednotku realizovanou v rámci Investičního záměru; bytová jednotka bude vybavena ve standartu Investora (dle skupiny GARTAL); bytová jednotka může být zatížena věcnými právy, která nebudou omezovat jejich užívání, v rozsahu shodném jako pro ostatní klienty Investora; kupní cena za převod bytové jednotky bude sjednán ve výši 1.000 Kč; Investor vyzve MČ k uzavření kupní smlouvy a k převzetí bytové jednotky do 6 měsíců od kolaudace posledního z plánovaných bytových domů či viladomů, podle toho, co nastane později.</t>
  </si>
  <si>
    <t>V rámci realizace Investičního záměru Investor na Pozemcích vybuduje prostory, které budou disponovat minimální velikostí 50 m2 a budou provedeny tak, aby umožnily kolaudaci a provozování dětské skupiny dle technických a hygienických požadavků zákona upravujícího poskytování tohoto typu služeb (t.č. zákon č. 247/2014 Sb.); prostory nebudou zahrnovat tzv. fit-out; Investor poskytne prostory k prodeji za zvýhodněnou cenu, kdy cena, za kterou budou prostory nabízeny k prodeji třetím osobám bude snížena o 20.000 Kč/m2 oproti ceně, za kterou budou v době a místě obvykle nabízeny obdobné prostory; tyto prostory budou Investorem nabízeny třetím osobám nejdéle po dobu 2 let ode dne, kdy budou poprvé nabídnuty veřejně k prodeji.</t>
  </si>
  <si>
    <t>Prostor pro služby min. 110 m2 (večerka, kadeřnictví)</t>
  </si>
  <si>
    <t>V rámci realizace Investičního záměru Investor na Pozemcích vybuduje prostory, které budou mít celkovou velikost minimálně 110 m2 a budou provedeny tak, aby umožnily kolaudaci a provozování například večerky o velikosti minimálně 60 m2 a kadeřnictví nebo podobné služby o velikosti minimálně 25 m2; prostory nebudou zahrnovat tzv. fit-out; Investor poskytne prostory k prodeji za zvýhodněnou cenu, kdy cena, za kterou budou prostory nabízeny k prodeji třetím osobám bude snížena o 20.000 Kč/m2 oproti ceně, za kterou budou v době a místě obvykle nabízeny obdobné prostory; tyto prostory budou Investorem nabízeny třetím osobám nejdéle po dobu 2 let ode dne, kdy budou poprvé nabídnuty veřejně k prodeji.</t>
  </si>
  <si>
    <t>Investor se bude podílet na realizaci umělého povrchu vhodného pro sportovce provozující fotbal na stávajícím fotbalovém hřišti nebo jiném pozemku určeném MČ pro sportování dle definovaného finančního rámce, a to až do výše 4.000.000 Kč; bližší podmínky poskytnutí této části Nefinančího plnění budou dohodnuty v průběhu trvání Smlouvy; veškerá rozhodnutí, povolení či jiné správní akty a další požadavky potřebné dle Stavebního zákona či jiného právního předpisu opravňující k realizace umělého povrhu a poskytnutí této části Nefinančního plnění zajistí MČ; Investor je povinen v návaznosti na výzvu MČ  poskytnout svůj podíl na realizaci umělého povrchu nejpozději do 1 roku od kolaudace posledního z plánovaných bytových domů či viladomů, podle toho, co nastane později.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</si>
</sst>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1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Open Sans"/>
      <family val="2"/>
    </font>
    <font>
      <u/>
      <sz val="11"/>
      <color theme="10"/>
      <name val="Calibri"/>
      <family val="2"/>
      <charset val="238"/>
      <scheme val="minor"/>
    </font>
    <font>
      <b/>
      <sz val="11"/>
      <color theme="1"/>
      <name val="Open Sans"/>
      <family val="2"/>
      <charset val="238"/>
    </font>
    <font>
      <b/>
      <sz val="7"/>
      <color theme="1"/>
      <name val="Times New Roman"/>
      <family val="1"/>
      <charset val="238"/>
    </font>
    <font>
      <b/>
      <sz val="11"/>
      <color theme="1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0" fillId="0" borderId="2" xfId="0" applyBorder="1"/>
    <xf numFmtId="0" fontId="0" fillId="0" borderId="4" xfId="0" applyBorder="1"/>
    <xf numFmtId="0" fontId="9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0" xfId="0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0" fillId="0" borderId="2" xfId="0" applyNumberForma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6" fillId="0" borderId="0" xfId="0" applyFont="1" applyAlignment="1">
      <alignment horizontal="justify" vertical="center" wrapText="1"/>
    </xf>
    <xf numFmtId="0" fontId="5" fillId="0" borderId="0" xfId="1" applyAlignment="1"/>
    <xf numFmtId="0" fontId="0" fillId="0" borderId="0" xfId="0"/>
    <xf numFmtId="0" fontId="0" fillId="0" borderId="2" xfId="0" applyBorder="1"/>
    <xf numFmtId="0" fontId="0" fillId="0" borderId="4" xfId="0" applyBorder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4soft.cz/typizovana-hriste/20-typizovane-sportoviste-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06B1C-5804-44EB-A125-6D7CB4271344}">
  <sheetPr>
    <pageSetUpPr fitToPage="1"/>
  </sheetPr>
  <dimension ref="A1:L23"/>
  <sheetViews>
    <sheetView tabSelected="1" zoomScale="85" zoomScaleNormal="85" workbookViewId="0">
      <selection activeCell="I11" sqref="I11"/>
    </sheetView>
  </sheetViews>
  <sheetFormatPr defaultRowHeight="15" x14ac:dyDescent="0.25"/>
  <cols>
    <col min="2" max="2" width="10.7109375" customWidth="1"/>
    <col min="9" max="9" width="83.5703125" customWidth="1"/>
  </cols>
  <sheetData>
    <row r="1" spans="1:12" ht="21" x14ac:dyDescent="0.35">
      <c r="A1" s="2" t="s">
        <v>0</v>
      </c>
    </row>
    <row r="2" spans="1:12" ht="21" x14ac:dyDescent="0.35">
      <c r="A2" s="1" t="s">
        <v>1</v>
      </c>
    </row>
    <row r="5" spans="1:12" x14ac:dyDescent="0.25">
      <c r="A5" t="s">
        <v>38</v>
      </c>
    </row>
    <row r="7" spans="1:12" ht="14.45" customHeight="1" x14ac:dyDescent="0.25">
      <c r="B7" s="3" t="s">
        <v>2</v>
      </c>
      <c r="C7" s="15" t="s">
        <v>3</v>
      </c>
      <c r="D7" s="16"/>
      <c r="E7" s="16"/>
      <c r="F7" s="16"/>
      <c r="G7" s="16"/>
      <c r="H7" s="17"/>
      <c r="I7" s="11" t="s">
        <v>42</v>
      </c>
      <c r="J7" s="15" t="s">
        <v>4</v>
      </c>
      <c r="K7" s="17"/>
    </row>
    <row r="8" spans="1:12" ht="135" x14ac:dyDescent="0.25">
      <c r="B8" s="3" t="s">
        <v>5</v>
      </c>
      <c r="C8" s="19" t="s">
        <v>49</v>
      </c>
      <c r="D8" s="20"/>
      <c r="E8" s="20"/>
      <c r="F8" s="20"/>
      <c r="G8" s="20"/>
      <c r="H8" s="21"/>
      <c r="I8" s="12" t="s">
        <v>50</v>
      </c>
      <c r="J8" s="22">
        <f>i.!C6</f>
        <v>2200000</v>
      </c>
      <c r="K8" s="23"/>
    </row>
    <row r="9" spans="1:12" ht="60" x14ac:dyDescent="0.25">
      <c r="B9" s="3" t="s">
        <v>6</v>
      </c>
      <c r="C9" s="19" t="s">
        <v>11</v>
      </c>
      <c r="D9" s="20"/>
      <c r="E9" s="20"/>
      <c r="F9" s="20"/>
      <c r="G9" s="20"/>
      <c r="H9" s="21"/>
      <c r="I9" s="12" t="s">
        <v>44</v>
      </c>
      <c r="J9" s="24">
        <v>1263600</v>
      </c>
      <c r="K9" s="25"/>
    </row>
    <row r="10" spans="1:12" ht="135" x14ac:dyDescent="0.25">
      <c r="B10" s="3" t="s">
        <v>7</v>
      </c>
      <c r="C10" s="19" t="s">
        <v>43</v>
      </c>
      <c r="D10" s="20"/>
      <c r="E10" s="20"/>
      <c r="F10" s="20"/>
      <c r="G10" s="20"/>
      <c r="H10" s="21"/>
      <c r="I10" s="12" t="s">
        <v>48</v>
      </c>
      <c r="J10" s="24">
        <f>iii.!C7</f>
        <v>1100000</v>
      </c>
      <c r="K10" s="25"/>
    </row>
    <row r="11" spans="1:12" ht="135" x14ac:dyDescent="0.25">
      <c r="B11" s="3" t="s">
        <v>8</v>
      </c>
      <c r="C11" s="19" t="s">
        <v>12</v>
      </c>
      <c r="D11" s="20"/>
      <c r="E11" s="20"/>
      <c r="F11" s="20"/>
      <c r="G11" s="20"/>
      <c r="H11" s="21"/>
      <c r="I11" s="14" t="s">
        <v>51</v>
      </c>
      <c r="J11" s="24">
        <v>4000000</v>
      </c>
      <c r="K11" s="25"/>
      <c r="L11" s="10"/>
    </row>
    <row r="12" spans="1:12" ht="135" x14ac:dyDescent="0.25">
      <c r="B12" s="3" t="s">
        <v>9</v>
      </c>
      <c r="C12" s="19" t="s">
        <v>37</v>
      </c>
      <c r="D12" s="20"/>
      <c r="E12" s="20"/>
      <c r="F12" s="20"/>
      <c r="G12" s="20"/>
      <c r="H12" s="21"/>
      <c r="I12" s="12" t="s">
        <v>46</v>
      </c>
      <c r="J12" s="24">
        <v>1500000</v>
      </c>
      <c r="K12" s="25"/>
    </row>
    <row r="13" spans="1:12" x14ac:dyDescent="0.25">
      <c r="J13" s="18">
        <f>SUM(J8:K12)</f>
        <v>10063600</v>
      </c>
      <c r="K13" s="18"/>
    </row>
    <row r="14" spans="1:12" x14ac:dyDescent="0.25">
      <c r="J14" s="13"/>
      <c r="K14" s="13"/>
    </row>
    <row r="15" spans="1:12" x14ac:dyDescent="0.25">
      <c r="J15" s="13"/>
      <c r="K15" s="13"/>
    </row>
    <row r="16" spans="1:12" x14ac:dyDescent="0.25">
      <c r="J16" s="13"/>
      <c r="K16" s="13"/>
    </row>
    <row r="17" spans="1:11" x14ac:dyDescent="0.25">
      <c r="A17" t="s">
        <v>39</v>
      </c>
      <c r="J17" s="13"/>
      <c r="K17" s="13"/>
    </row>
    <row r="18" spans="1:11" x14ac:dyDescent="0.25">
      <c r="J18" s="13"/>
      <c r="K18" s="13"/>
    </row>
    <row r="19" spans="1:11" x14ac:dyDescent="0.25">
      <c r="B19" s="3" t="s">
        <v>2</v>
      </c>
      <c r="C19" s="15" t="s">
        <v>3</v>
      </c>
      <c r="D19" s="16"/>
      <c r="E19" s="16"/>
      <c r="F19" s="16"/>
      <c r="G19" s="16"/>
      <c r="H19" s="17"/>
      <c r="I19" s="11" t="s">
        <v>42</v>
      </c>
      <c r="J19" s="15" t="s">
        <v>4</v>
      </c>
      <c r="K19" s="17"/>
    </row>
    <row r="20" spans="1:11" ht="135" x14ac:dyDescent="0.25">
      <c r="B20" s="3" t="s">
        <v>7</v>
      </c>
      <c r="C20" s="19" t="s">
        <v>43</v>
      </c>
      <c r="D20" s="20"/>
      <c r="E20" s="20"/>
      <c r="F20" s="20"/>
      <c r="G20" s="20"/>
      <c r="H20" s="21"/>
      <c r="I20" s="12" t="s">
        <v>48</v>
      </c>
      <c r="J20" s="24">
        <f>J10</f>
        <v>1100000</v>
      </c>
      <c r="K20" s="25"/>
    </row>
    <row r="21" spans="1:11" ht="135" x14ac:dyDescent="0.25">
      <c r="B21" s="3" t="s">
        <v>10</v>
      </c>
      <c r="C21" s="19" t="s">
        <v>40</v>
      </c>
      <c r="D21" s="20"/>
      <c r="E21" s="20"/>
      <c r="F21" s="20"/>
      <c r="G21" s="20"/>
      <c r="H21" s="21"/>
      <c r="I21" s="6" t="s">
        <v>47</v>
      </c>
      <c r="J21" s="24">
        <f>60*116000</f>
        <v>6960000</v>
      </c>
      <c r="K21" s="25"/>
    </row>
    <row r="22" spans="1:11" ht="135" x14ac:dyDescent="0.25">
      <c r="B22" s="3" t="s">
        <v>41</v>
      </c>
      <c r="C22" s="19" t="s">
        <v>12</v>
      </c>
      <c r="D22" s="20"/>
      <c r="E22" s="20"/>
      <c r="F22" s="20"/>
      <c r="G22" s="20"/>
      <c r="H22" s="21"/>
      <c r="I22" s="12" t="s">
        <v>45</v>
      </c>
      <c r="J22" s="24">
        <v>2000000</v>
      </c>
      <c r="K22" s="25"/>
    </row>
    <row r="23" spans="1:11" x14ac:dyDescent="0.25">
      <c r="J23" s="18">
        <f>SUM(J20:K22)</f>
        <v>10060000</v>
      </c>
      <c r="K23" s="18"/>
    </row>
  </sheetData>
  <mergeCells count="22">
    <mergeCell ref="J23:K23"/>
    <mergeCell ref="C20:H20"/>
    <mergeCell ref="J20:K20"/>
    <mergeCell ref="C21:H21"/>
    <mergeCell ref="J21:K21"/>
    <mergeCell ref="C22:H22"/>
    <mergeCell ref="J22:K22"/>
    <mergeCell ref="C19:H19"/>
    <mergeCell ref="J19:K19"/>
    <mergeCell ref="J13:K13"/>
    <mergeCell ref="C12:H12"/>
    <mergeCell ref="J7:K7"/>
    <mergeCell ref="J8:K8"/>
    <mergeCell ref="J9:K9"/>
    <mergeCell ref="J10:K10"/>
    <mergeCell ref="J11:K11"/>
    <mergeCell ref="J12:K12"/>
    <mergeCell ref="C7:H7"/>
    <mergeCell ref="C8:H8"/>
    <mergeCell ref="C9:H9"/>
    <mergeCell ref="C10:H10"/>
    <mergeCell ref="C11:H11"/>
  </mergeCells>
  <pageMargins left="0.7" right="0.7" top="0.78740157499999996" bottom="0.78740157499999996" header="0.3" footer="0.3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94062-AB20-4F3D-A90C-84D750F4CDDC}">
  <dimension ref="A1:J6"/>
  <sheetViews>
    <sheetView workbookViewId="0">
      <selection activeCell="B7" sqref="B7"/>
    </sheetView>
  </sheetViews>
  <sheetFormatPr defaultRowHeight="15" x14ac:dyDescent="0.25"/>
  <cols>
    <col min="10" max="10" width="12.7109375" customWidth="1"/>
  </cols>
  <sheetData>
    <row r="1" spans="1:10" x14ac:dyDescent="0.25">
      <c r="A1" s="26" t="s">
        <v>18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t="s">
        <v>19</v>
      </c>
    </row>
    <row r="3" spans="1:10" x14ac:dyDescent="0.25">
      <c r="A3" t="s">
        <v>36</v>
      </c>
    </row>
    <row r="5" spans="1:10" x14ac:dyDescent="0.25">
      <c r="A5" s="4" t="s">
        <v>13</v>
      </c>
      <c r="B5" s="4" t="s">
        <v>21</v>
      </c>
      <c r="C5" s="27" t="s">
        <v>15</v>
      </c>
      <c r="D5" s="28"/>
    </row>
    <row r="6" spans="1:10" x14ac:dyDescent="0.25">
      <c r="A6" s="4">
        <v>110</v>
      </c>
      <c r="B6" s="4">
        <v>20000</v>
      </c>
      <c r="C6" s="29">
        <f>A6*B6</f>
        <v>2200000</v>
      </c>
      <c r="D6" s="30"/>
    </row>
  </sheetData>
  <mergeCells count="3">
    <mergeCell ref="A1:J1"/>
    <mergeCell ref="C5:D5"/>
    <mergeCell ref="C6:D6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C528D-84C8-47D1-B458-7A1273ECF062}">
  <dimension ref="A1:J7"/>
  <sheetViews>
    <sheetView workbookViewId="0">
      <selection activeCell="C5" sqref="C5"/>
    </sheetView>
  </sheetViews>
  <sheetFormatPr defaultRowHeight="15" x14ac:dyDescent="0.25"/>
  <cols>
    <col min="4" max="4" width="8.85546875" customWidth="1"/>
    <col min="10" max="10" width="22.140625" customWidth="1"/>
  </cols>
  <sheetData>
    <row r="1" spans="1:10" x14ac:dyDescent="0.25">
      <c r="A1" s="31" t="s">
        <v>20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6.5" x14ac:dyDescent="0.25">
      <c r="A2" s="5"/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4" t="s">
        <v>13</v>
      </c>
      <c r="B3" s="4" t="s">
        <v>14</v>
      </c>
      <c r="C3" s="27" t="s">
        <v>15</v>
      </c>
      <c r="D3" s="28"/>
    </row>
    <row r="4" spans="1:10" x14ac:dyDescent="0.25">
      <c r="A4" s="4">
        <v>324</v>
      </c>
      <c r="B4" s="4">
        <v>3900</v>
      </c>
      <c r="C4" s="29">
        <f>A4*B4</f>
        <v>1263600</v>
      </c>
      <c r="D4" s="30"/>
    </row>
    <row r="6" spans="1:10" x14ac:dyDescent="0.25">
      <c r="A6" t="s">
        <v>16</v>
      </c>
    </row>
    <row r="7" spans="1:10" x14ac:dyDescent="0.25">
      <c r="A7" s="32" t="s">
        <v>17</v>
      </c>
      <c r="B7" s="33"/>
      <c r="C7" s="33"/>
      <c r="D7" s="33"/>
      <c r="E7" s="33"/>
      <c r="F7" s="33"/>
      <c r="G7" s="33"/>
    </row>
  </sheetData>
  <mergeCells count="4">
    <mergeCell ref="A1:J1"/>
    <mergeCell ref="C3:D3"/>
    <mergeCell ref="C4:D4"/>
    <mergeCell ref="A7:G7"/>
  </mergeCells>
  <hyperlinks>
    <hyperlink ref="A7" r:id="rId1" xr:uid="{A4C66D91-F116-40B2-BA21-29B479A68608}"/>
  </hyperlinks>
  <pageMargins left="0.7" right="0.7" top="0.78740157499999996" bottom="0.78740157499999996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C7D3C-5D06-4D31-AC1F-EAA0BBAB7393}">
  <dimension ref="A1:J7"/>
  <sheetViews>
    <sheetView workbookViewId="0">
      <selection activeCell="B8" sqref="B8"/>
    </sheetView>
  </sheetViews>
  <sheetFormatPr defaultRowHeight="15" x14ac:dyDescent="0.25"/>
  <cols>
    <col min="10" max="10" width="53" customWidth="1"/>
  </cols>
  <sheetData>
    <row r="1" spans="1:10" x14ac:dyDescent="0.25">
      <c r="A1" s="31" t="s">
        <v>22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4.45" customHeight="1" x14ac:dyDescent="0.25">
      <c r="A2" t="s">
        <v>23</v>
      </c>
    </row>
    <row r="3" spans="1:10" x14ac:dyDescent="0.25">
      <c r="A3" t="s">
        <v>19</v>
      </c>
    </row>
    <row r="4" spans="1:10" x14ac:dyDescent="0.25">
      <c r="A4" t="s">
        <v>36</v>
      </c>
    </row>
    <row r="6" spans="1:10" x14ac:dyDescent="0.25">
      <c r="A6" s="4" t="s">
        <v>13</v>
      </c>
      <c r="B6" s="4" t="s">
        <v>21</v>
      </c>
      <c r="C6" s="27" t="s">
        <v>15</v>
      </c>
      <c r="D6" s="28"/>
    </row>
    <row r="7" spans="1:10" x14ac:dyDescent="0.25">
      <c r="A7" s="4">
        <v>55</v>
      </c>
      <c r="B7" s="4">
        <v>20000</v>
      </c>
      <c r="C7" s="29">
        <f>A7*B7</f>
        <v>1100000</v>
      </c>
      <c r="D7" s="30"/>
    </row>
  </sheetData>
  <mergeCells count="3">
    <mergeCell ref="A1:J1"/>
    <mergeCell ref="C6:D6"/>
    <mergeCell ref="C7:D7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65760-7CCF-4791-BB81-EC3C4AF47BC8}">
  <dimension ref="A1:H6"/>
  <sheetViews>
    <sheetView workbookViewId="0">
      <selection activeCell="G6" sqref="G6:H6"/>
    </sheetView>
  </sheetViews>
  <sheetFormatPr defaultRowHeight="15" x14ac:dyDescent="0.25"/>
  <cols>
    <col min="2" max="2" width="14.7109375" customWidth="1"/>
    <col min="8" max="8" width="16.28515625" customWidth="1"/>
  </cols>
  <sheetData>
    <row r="1" spans="1:8" x14ac:dyDescent="0.25">
      <c r="A1" s="7" t="s">
        <v>24</v>
      </c>
    </row>
    <row r="2" spans="1:8" x14ac:dyDescent="0.25">
      <c r="A2" s="7"/>
    </row>
    <row r="3" spans="1:8" x14ac:dyDescent="0.25">
      <c r="A3" s="36" t="s">
        <v>26</v>
      </c>
      <c r="B3" s="37"/>
      <c r="C3" s="36" t="s">
        <v>27</v>
      </c>
      <c r="D3" s="37"/>
      <c r="E3" s="34" t="s">
        <v>28</v>
      </c>
      <c r="F3" s="35"/>
      <c r="G3" s="34" t="s">
        <v>29</v>
      </c>
      <c r="H3" s="35"/>
    </row>
    <row r="4" spans="1:8" x14ac:dyDescent="0.25">
      <c r="A4" s="8" t="s">
        <v>25</v>
      </c>
      <c r="B4" s="9"/>
      <c r="C4" s="36">
        <v>1</v>
      </c>
      <c r="D4" s="37"/>
      <c r="E4" s="36">
        <f>4500+3280</f>
        <v>7780</v>
      </c>
      <c r="F4" s="37"/>
      <c r="G4" s="22">
        <f>C4*E4</f>
        <v>7780</v>
      </c>
      <c r="H4" s="23"/>
    </row>
    <row r="5" spans="1:8" x14ac:dyDescent="0.25">
      <c r="A5" s="8" t="s">
        <v>31</v>
      </c>
      <c r="B5" s="9"/>
      <c r="C5" s="36">
        <v>1</v>
      </c>
      <c r="D5" s="37"/>
      <c r="E5" s="36">
        <f>3900+3280</f>
        <v>7180</v>
      </c>
      <c r="F5" s="37"/>
      <c r="G5" s="22">
        <f>C5*E5</f>
        <v>7180</v>
      </c>
      <c r="H5" s="23"/>
    </row>
    <row r="6" spans="1:8" x14ac:dyDescent="0.25">
      <c r="A6" s="8" t="s">
        <v>30</v>
      </c>
      <c r="B6" s="9"/>
      <c r="C6" s="36">
        <v>1</v>
      </c>
      <c r="D6" s="37"/>
      <c r="E6" s="36">
        <f>3000+3280</f>
        <v>6280</v>
      </c>
      <c r="F6" s="37"/>
      <c r="G6" s="22">
        <f>C6*E6</f>
        <v>6280</v>
      </c>
      <c r="H6" s="23"/>
    </row>
  </sheetData>
  <mergeCells count="13">
    <mergeCell ref="C5:D5"/>
    <mergeCell ref="E5:F5"/>
    <mergeCell ref="G5:H5"/>
    <mergeCell ref="C6:D6"/>
    <mergeCell ref="E6:F6"/>
    <mergeCell ref="G6:H6"/>
    <mergeCell ref="G3:H3"/>
    <mergeCell ref="G4:H4"/>
    <mergeCell ref="A3:B3"/>
    <mergeCell ref="C3:D3"/>
    <mergeCell ref="C4:D4"/>
    <mergeCell ref="E3:F3"/>
    <mergeCell ref="E4:F4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092AE-5F20-4235-9CFD-879552329BE5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89A6F-1645-4A60-8A40-89FBFAE74FDD}">
  <dimension ref="A1:D7"/>
  <sheetViews>
    <sheetView workbookViewId="0">
      <selection activeCell="C7" sqref="C7:D7"/>
    </sheetView>
  </sheetViews>
  <sheetFormatPr defaultRowHeight="15" x14ac:dyDescent="0.25"/>
  <sheetData>
    <row r="1" spans="1:4" x14ac:dyDescent="0.25">
      <c r="A1" s="7" t="s">
        <v>33</v>
      </c>
    </row>
    <row r="2" spans="1:4" x14ac:dyDescent="0.25">
      <c r="A2" t="s">
        <v>32</v>
      </c>
    </row>
    <row r="3" spans="1:4" x14ac:dyDescent="0.25">
      <c r="A3" t="s">
        <v>34</v>
      </c>
    </row>
    <row r="4" spans="1:4" x14ac:dyDescent="0.25">
      <c r="A4" t="s">
        <v>35</v>
      </c>
    </row>
    <row r="6" spans="1:4" x14ac:dyDescent="0.25">
      <c r="A6" s="4" t="s">
        <v>13</v>
      </c>
      <c r="B6" s="4" t="s">
        <v>14</v>
      </c>
      <c r="C6" s="27" t="s">
        <v>15</v>
      </c>
      <c r="D6" s="28"/>
    </row>
    <row r="7" spans="1:4" x14ac:dyDescent="0.25">
      <c r="A7" s="4">
        <v>1500</v>
      </c>
      <c r="B7" s="4">
        <v>1000</v>
      </c>
      <c r="C7" s="29">
        <f>A7*B7</f>
        <v>1500000</v>
      </c>
      <c r="D7" s="30"/>
    </row>
  </sheetData>
  <mergeCells count="2">
    <mergeCell ref="C6:D6"/>
    <mergeCell ref="C7:D7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6b40418-7596-4f21-9428-b0a04fc2e9f6">
      <Terms xmlns="http://schemas.microsoft.com/office/infopath/2007/PartnerControls"/>
    </lcf76f155ced4ddcb4097134ff3c332f>
    <TaxCatchAll xmlns="0bd8df07-c153-4dc4-ad47-032c0c6f4f9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D4E995E43D43F4B9C24F1A0171ED96B" ma:contentTypeVersion="12" ma:contentTypeDescription="Vytvoří nový dokument" ma:contentTypeScope="" ma:versionID="350d4317ba2993e210d3e26414f266b5">
  <xsd:schema xmlns:xsd="http://www.w3.org/2001/XMLSchema" xmlns:xs="http://www.w3.org/2001/XMLSchema" xmlns:p="http://schemas.microsoft.com/office/2006/metadata/properties" xmlns:ns2="96b40418-7596-4f21-9428-b0a04fc2e9f6" xmlns:ns3="0bd8df07-c153-4dc4-ad47-032c0c6f4f9b" targetNamespace="http://schemas.microsoft.com/office/2006/metadata/properties" ma:root="true" ma:fieldsID="17a0daf0df0e9ee85bd536ff2a4aea19" ns2:_="" ns3:_="">
    <xsd:import namespace="96b40418-7596-4f21-9428-b0a04fc2e9f6"/>
    <xsd:import namespace="0bd8df07-c153-4dc4-ad47-032c0c6f4f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b40418-7596-4f21-9428-b0a04fc2e9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81a19ef6-1606-462b-90e2-053f33f797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d8df07-c153-4dc4-ad47-032c0c6f4f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0f1aa47-f476-4038-86bc-8eeeec3d2a0b}" ma:internalName="TaxCatchAll" ma:showField="CatchAllData" ma:web="0bd8df07-c153-4dc4-ad47-032c0c6f4f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57A872-5F2F-42F7-84C3-48A72B51F51D}">
  <ds:schemaRefs>
    <ds:schemaRef ds:uri="http://schemas.microsoft.com/office/2006/metadata/properties"/>
    <ds:schemaRef ds:uri="http://schemas.microsoft.com/office/infopath/2007/PartnerControls"/>
    <ds:schemaRef ds:uri="96b40418-7596-4f21-9428-b0a04fc2e9f6"/>
    <ds:schemaRef ds:uri="0bd8df07-c153-4dc4-ad47-032c0c6f4f9b"/>
  </ds:schemaRefs>
</ds:datastoreItem>
</file>

<file path=customXml/itemProps2.xml><?xml version="1.0" encoding="utf-8"?>
<ds:datastoreItem xmlns:ds="http://schemas.openxmlformats.org/officeDocument/2006/customXml" ds:itemID="{DDD8AA5F-1939-4697-B57C-1336C6C4F6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355005-FC2A-463D-BD13-F488F80134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b40418-7596-4f21-9428-b0a04fc2e9f6"/>
    <ds:schemaRef ds:uri="0bd8df07-c153-4dc4-ad47-032c0c6f4f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Varianty</vt:lpstr>
      <vt:lpstr>i.</vt:lpstr>
      <vt:lpstr>ii.</vt:lpstr>
      <vt:lpstr>iii.</vt:lpstr>
      <vt:lpstr>iv.</vt:lpstr>
      <vt:lpstr>v.</vt:lpstr>
      <vt:lpstr>vi.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 Brainhof</dc:creator>
  <cp:lastModifiedBy>User</cp:lastModifiedBy>
  <cp:lastPrinted>2024-04-10T07:26:32Z</cp:lastPrinted>
  <dcterms:created xsi:type="dcterms:W3CDTF">2024-03-05T08:47:32Z</dcterms:created>
  <dcterms:modified xsi:type="dcterms:W3CDTF">2024-04-16T11:54:58Z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0x0101005D4E995E43D43F4B9C24F1A0171ED96B</vt:lpwstr>
  </property>
  <property fmtid="{D5CDD505-2E9C-101B-9397-08002B2CF9AE}" pid="3" name="MediaServiceImageTags">
    <vt:lpwstr/>
  </property>
</Properties>
</file>