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PCkpodpisu\DPC3\Šimková\Připomínkové řízení DzNV 2024\Varianta 1,5\Jednotlivé MČ\"/>
    </mc:Choice>
  </mc:AlternateContent>
  <xr:revisionPtr revIDLastSave="0" documentId="8_{9CD30E36-5763-44CE-95E4-E65D4EFD3C02}" xr6:coauthVersionLast="46" xr6:coauthVersionMax="46" xr10:uidLastSave="{00000000-0000-0000-0000-000000000000}"/>
  <bookViews>
    <workbookView xWindow="-120" yWindow="-120" windowWidth="29040" windowHeight="15840" xr2:uid="{1E67C7DD-39EC-42BC-81E1-C432A5271794}"/>
  </bookViews>
  <sheets>
    <sheet name="Praha Ďábl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D30" i="1"/>
  <c r="G30" i="1" s="1"/>
  <c r="D29" i="1"/>
  <c r="G29" i="1" s="1"/>
  <c r="G28" i="1"/>
  <c r="I28" i="1" s="1"/>
  <c r="J28" i="1" s="1"/>
  <c r="D28" i="1"/>
  <c r="D27" i="1"/>
  <c r="G27" i="1" s="1"/>
  <c r="H27" i="1" s="1"/>
  <c r="I27" i="1" s="1"/>
  <c r="J27" i="1" s="1"/>
  <c r="D26" i="1"/>
  <c r="G26" i="1" s="1"/>
  <c r="H26" i="1" s="1"/>
  <c r="I26" i="1" s="1"/>
  <c r="J26" i="1" s="1"/>
  <c r="D25" i="1"/>
  <c r="G25" i="1" s="1"/>
  <c r="H25" i="1" s="1"/>
  <c r="I25" i="1" s="1"/>
  <c r="J25" i="1" s="1"/>
  <c r="D24" i="1"/>
  <c r="G24" i="1" s="1"/>
  <c r="H24" i="1" s="1"/>
  <c r="I24" i="1" s="1"/>
  <c r="J24" i="1" s="1"/>
  <c r="D23" i="1"/>
  <c r="G23" i="1" s="1"/>
  <c r="G22" i="1"/>
  <c r="H22" i="1" s="1"/>
  <c r="D22" i="1"/>
  <c r="D21" i="1"/>
  <c r="G21" i="1" s="1"/>
  <c r="H21" i="1" s="1"/>
  <c r="I21" i="1" s="1"/>
  <c r="J21" i="1" s="1"/>
  <c r="D20" i="1"/>
  <c r="G20" i="1" s="1"/>
  <c r="H20" i="1" s="1"/>
  <c r="I20" i="1" s="1"/>
  <c r="J20" i="1" s="1"/>
  <c r="D19" i="1"/>
  <c r="G19" i="1" s="1"/>
  <c r="H19" i="1" s="1"/>
  <c r="I19" i="1" s="1"/>
  <c r="J19" i="1" s="1"/>
  <c r="D18" i="1"/>
  <c r="G18" i="1" s="1"/>
  <c r="H18" i="1" s="1"/>
  <c r="I18" i="1" s="1"/>
  <c r="J18" i="1" s="1"/>
  <c r="D17" i="1"/>
  <c r="G17" i="1" s="1"/>
  <c r="H17" i="1" s="1"/>
  <c r="I17" i="1" s="1"/>
  <c r="J17" i="1" s="1"/>
  <c r="G16" i="1"/>
  <c r="H16" i="1" s="1"/>
  <c r="I16" i="1" s="1"/>
  <c r="J16" i="1" s="1"/>
  <c r="D16" i="1"/>
  <c r="D15" i="1"/>
  <c r="G15" i="1" s="1"/>
  <c r="D14" i="1"/>
  <c r="D35" i="1" s="1"/>
  <c r="D13" i="1"/>
  <c r="G13" i="1" s="1"/>
  <c r="H13" i="1" s="1"/>
  <c r="I13" i="1" s="1"/>
  <c r="J13" i="1" s="1"/>
  <c r="D12" i="1"/>
  <c r="G12" i="1" s="1"/>
  <c r="D11" i="1"/>
  <c r="G11" i="1" s="1"/>
  <c r="H11" i="1" s="1"/>
  <c r="I11" i="1" s="1"/>
  <c r="J11" i="1" s="1"/>
  <c r="G10" i="1"/>
  <c r="H10" i="1" s="1"/>
  <c r="I10" i="1" s="1"/>
  <c r="J10" i="1" s="1"/>
  <c r="D10" i="1"/>
  <c r="D9" i="1"/>
  <c r="G9" i="1" s="1"/>
  <c r="H9" i="1" s="1"/>
  <c r="I9" i="1" s="1"/>
  <c r="J9" i="1" s="1"/>
  <c r="D8" i="1"/>
  <c r="G8" i="1" s="1"/>
  <c r="H8" i="1" s="1"/>
  <c r="I8" i="1" s="1"/>
  <c r="J8" i="1" s="1"/>
  <c r="D7" i="1"/>
  <c r="G7" i="1" s="1"/>
  <c r="H23" i="1" l="1"/>
  <c r="I23" i="1"/>
  <c r="J23" i="1" s="1"/>
  <c r="I29" i="1"/>
  <c r="J29" i="1" s="1"/>
  <c r="H29" i="1"/>
  <c r="H15" i="1"/>
  <c r="I15" i="1"/>
  <c r="J15" i="1" s="1"/>
  <c r="H30" i="1"/>
  <c r="I30" i="1"/>
  <c r="J30" i="1" s="1"/>
  <c r="G36" i="1"/>
  <c r="G32" i="1"/>
  <c r="H7" i="1"/>
  <c r="I12" i="1"/>
  <c r="H12" i="1"/>
  <c r="G35" i="1"/>
  <c r="D37" i="1"/>
  <c r="H28" i="1"/>
  <c r="D36" i="1"/>
  <c r="G14" i="1"/>
  <c r="D32" i="1"/>
  <c r="I22" i="1"/>
  <c r="J22" i="1" s="1"/>
  <c r="I14" i="1" l="1"/>
  <c r="J14" i="1" s="1"/>
  <c r="H14" i="1"/>
  <c r="H32" i="1" s="1"/>
  <c r="J12" i="1"/>
  <c r="J35" i="1" s="1"/>
  <c r="I35" i="1"/>
  <c r="G37" i="1"/>
  <c r="I7" i="1"/>
  <c r="H36" i="1"/>
  <c r="H35" i="1"/>
  <c r="H37" i="1" s="1"/>
  <c r="I32" i="1" l="1"/>
  <c r="J7" i="1"/>
  <c r="I36" i="1"/>
  <c r="I37" i="1" s="1"/>
  <c r="J32" i="1" l="1"/>
  <c r="J36" i="1"/>
  <c r="J37" i="1" s="1"/>
</calcChain>
</file>

<file path=xl/sharedStrings.xml><?xml version="1.0" encoding="utf-8"?>
<sst xmlns="http://schemas.openxmlformats.org/spreadsheetml/2006/main" count="53" uniqueCount="52">
  <si>
    <t>Praha-Ďáblice</t>
  </si>
  <si>
    <t>Daň z nemovitostí  2023</t>
  </si>
  <si>
    <t xml:space="preserve">celkem vyměřeno </t>
  </si>
  <si>
    <t>z toho :</t>
  </si>
  <si>
    <t>rok 2024</t>
  </si>
  <si>
    <t>rok 2025</t>
  </si>
  <si>
    <t>varianta od roku 2025 vel.koef.5</t>
  </si>
  <si>
    <t>výnos DzNV po zavedení místního koeficientu §12 ve výši 2 pro celé území obce OZV 14/2019</t>
  </si>
  <si>
    <t>stávající sazby</t>
  </si>
  <si>
    <t>nové sazby od 1.1.2024</t>
  </si>
  <si>
    <t>rok 2024 navýšení základních sazeb</t>
  </si>
  <si>
    <t xml:space="preserve"> v případě zrušení koef. dle § 11 odst.3 písm. b) a ponechání jednoho míst.koef. ve výši 2 pro celou obec  a zákonné výše vel.koef.4,5</t>
  </si>
  <si>
    <t>pro zachování výnosu po zrušení podnikat.koef.a možné varinty velikostního koef. dle zákona koef. 5 a místní koef. pro celou obec 2, pro J,K,L,M,N,O,S,T,U,V koef.3</t>
  </si>
  <si>
    <t>MK 3 pro skupinu nem.věcí  - k podnikání, rekreaci, garáže</t>
  </si>
  <si>
    <t>MK obec 2</t>
  </si>
  <si>
    <t>MK obec 1,5</t>
  </si>
  <si>
    <t>A orná půda, chmelnice, zahrady</t>
  </si>
  <si>
    <t>B trvalý travnatý porost</t>
  </si>
  <si>
    <t xml:space="preserve">C hospodářský les </t>
  </si>
  <si>
    <t>D rybník s hosp. prům. chovem</t>
  </si>
  <si>
    <t>E zastavěná plocha nádvoří</t>
  </si>
  <si>
    <t>F stavební pozemek</t>
  </si>
  <si>
    <t>G ostatní plocha</t>
  </si>
  <si>
    <t>H budova obytného domu</t>
  </si>
  <si>
    <t>I přísluš. K obytnému domu</t>
  </si>
  <si>
    <t>J budovy k rekreaci</t>
  </si>
  <si>
    <t>K budova k doplň. fci k rekreaci</t>
  </si>
  <si>
    <t>L samostatná garáž</t>
  </si>
  <si>
    <t>M stavba pro podnik. v zem.les…</t>
  </si>
  <si>
    <t>N stavba pro podnik. v prům., stav.</t>
  </si>
  <si>
    <t>O stavba pro ost. druhy podnikání</t>
  </si>
  <si>
    <t>P ostatní zdanit. stavba</t>
  </si>
  <si>
    <t>R zdanit. jednotky k bydlení</t>
  </si>
  <si>
    <t>S zd. jednotky slouž. podn.v zem.prv.</t>
  </si>
  <si>
    <t>T zd.jedn. slouž.v prům, staveb.,dopr.</t>
  </si>
  <si>
    <t>U zd.jednotka pro ost. podnikání</t>
  </si>
  <si>
    <t>V zdanit. Jedn.užív. jako garáž</t>
  </si>
  <si>
    <t>x zpevněná plocha pozem. zem.prvovýr.</t>
  </si>
  <si>
    <t>Y zpevněná plocha poz.prům.,staveb.</t>
  </si>
  <si>
    <t>Z ostatní zdanit. jednotka</t>
  </si>
  <si>
    <t>celkem</t>
  </si>
  <si>
    <t xml:space="preserve">z toho: </t>
  </si>
  <si>
    <t>možnost změny zákl. koef.</t>
  </si>
  <si>
    <t>rozdíl</t>
  </si>
  <si>
    <t>stav do konce roku 2024:</t>
  </si>
  <si>
    <r>
      <t>Základní koeficient</t>
    </r>
    <r>
      <rPr>
        <sz val="11"/>
        <color theme="1"/>
        <rFont val="Calibri"/>
        <family val="2"/>
        <charset val="238"/>
        <scheme val="minor"/>
      </rPr>
      <t xml:space="preserve"> = koeficient dle § 6 odst. 3 písm. g) a § 11 odst. a písm. g) </t>
    </r>
    <r>
      <rPr>
        <b/>
        <sz val="11"/>
        <color theme="1"/>
        <rFont val="Calibri"/>
        <family val="2"/>
        <charset val="238"/>
        <scheme val="minor"/>
      </rPr>
      <t xml:space="preserve">   dle přílohy OZV 14/2019 stanoven ve výši 5</t>
    </r>
  </si>
  <si>
    <t>Místní koef. § 12 ve výši 2</t>
  </si>
  <si>
    <t xml:space="preserve">koeficient § 11 odst. 6  ve výši 1,5  </t>
  </si>
  <si>
    <t>legenda:</t>
  </si>
  <si>
    <t>MK = místní koeficient</t>
  </si>
  <si>
    <t>vel.koef. = zákl. koef.</t>
  </si>
  <si>
    <t>DzNV = daň z nemovitých věcí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</si>
</sst>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3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" fontId="0" fillId="0" borderId="0" xfId="0" applyNumberFormat="1"/>
    <xf numFmtId="0" fontId="2" fillId="0" borderId="0" xfId="0" applyFont="1"/>
    <xf numFmtId="164" fontId="0" fillId="0" borderId="0" xfId="0" applyNumberFormat="1"/>
    <xf numFmtId="0" fontId="0" fillId="0" borderId="1" xfId="0" applyBorder="1"/>
    <xf numFmtId="9" fontId="0" fillId="0" borderId="1" xfId="0" applyNumberFormat="1" applyBorder="1"/>
    <xf numFmtId="164" fontId="2" fillId="0" borderId="1" xfId="0" applyNumberFormat="1" applyFont="1" applyBorder="1" applyAlignment="1">
      <alignment horizontal="right" vertical="justify"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4" fontId="0" fillId="0" borderId="1" xfId="0" applyNumberFormat="1" applyBorder="1" applyAlignment="1">
      <alignment horizontal="right" vertical="justify"/>
    </xf>
    <xf numFmtId="0" fontId="4" fillId="0" borderId="2" xfId="0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0" fillId="0" borderId="3" xfId="0" applyBorder="1"/>
    <xf numFmtId="164" fontId="8" fillId="0" borderId="5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3" fontId="1" fillId="0" borderId="3" xfId="0" applyNumberFormat="1" applyFont="1" applyBorder="1" applyAlignment="1">
      <alignment horizontal="right" vertical="justify"/>
    </xf>
    <xf numFmtId="10" fontId="1" fillId="0" borderId="8" xfId="0" applyNumberFormat="1" applyFont="1" applyBorder="1" applyAlignment="1">
      <alignment horizontal="right" vertical="justify"/>
    </xf>
    <xf numFmtId="3" fontId="1" fillId="0" borderId="1" xfId="0" applyNumberFormat="1" applyFont="1" applyBorder="1" applyAlignment="1">
      <alignment horizontal="right" vertical="justify"/>
    </xf>
    <xf numFmtId="3" fontId="1" fillId="0" borderId="1" xfId="0" applyNumberFormat="1" applyFont="1" applyBorder="1"/>
    <xf numFmtId="3" fontId="1" fillId="0" borderId="3" xfId="0" applyNumberFormat="1" applyFont="1" applyBorder="1"/>
    <xf numFmtId="10" fontId="1" fillId="0" borderId="1" xfId="0" applyNumberFormat="1" applyFont="1" applyBorder="1" applyAlignment="1">
      <alignment horizontal="right" vertical="justify"/>
    </xf>
    <xf numFmtId="2" fontId="0" fillId="0" borderId="1" xfId="0" applyNumberFormat="1" applyBorder="1"/>
    <xf numFmtId="3" fontId="0" fillId="0" borderId="3" xfId="0" applyNumberFormat="1" applyBorder="1" applyAlignment="1">
      <alignment horizontal="right" vertical="justify"/>
    </xf>
    <xf numFmtId="10" fontId="0" fillId="0" borderId="1" xfId="0" applyNumberFormat="1" applyBorder="1" applyAlignment="1">
      <alignment horizontal="right" vertical="justify"/>
    </xf>
    <xf numFmtId="3" fontId="11" fillId="0" borderId="1" xfId="0" applyNumberFormat="1" applyFont="1" applyBorder="1" applyAlignment="1">
      <alignment horizontal="right" vertical="justify"/>
    </xf>
    <xf numFmtId="3" fontId="11" fillId="0" borderId="1" xfId="0" applyNumberFormat="1" applyFont="1" applyBorder="1"/>
    <xf numFmtId="3" fontId="11" fillId="0" borderId="3" xfId="0" applyNumberFormat="1" applyFont="1" applyBorder="1"/>
    <xf numFmtId="4" fontId="0" fillId="0" borderId="1" xfId="0" applyNumberFormat="1" applyBorder="1" applyAlignment="1">
      <alignment horizontal="right" vertical="justify"/>
    </xf>
    <xf numFmtId="0" fontId="0" fillId="2" borderId="1" xfId="0" applyFill="1" applyBorder="1"/>
    <xf numFmtId="2" fontId="0" fillId="2" borderId="1" xfId="0" applyNumberFormat="1" applyFill="1" applyBorder="1"/>
    <xf numFmtId="3" fontId="0" fillId="2" borderId="3" xfId="0" applyNumberFormat="1" applyFill="1" applyBorder="1" applyAlignment="1">
      <alignment horizontal="right" vertical="justify"/>
    </xf>
    <xf numFmtId="4" fontId="0" fillId="2" borderId="1" xfId="0" applyNumberFormat="1" applyFill="1" applyBorder="1" applyAlignment="1">
      <alignment horizontal="right" vertical="justify"/>
    </xf>
    <xf numFmtId="3" fontId="11" fillId="2" borderId="1" xfId="0" applyNumberFormat="1" applyFont="1" applyFill="1" applyBorder="1" applyAlignment="1">
      <alignment horizontal="right" vertical="justify"/>
    </xf>
    <xf numFmtId="3" fontId="11" fillId="2" borderId="1" xfId="0" applyNumberFormat="1" applyFont="1" applyFill="1" applyBorder="1"/>
    <xf numFmtId="3" fontId="11" fillId="2" borderId="3" xfId="0" applyNumberFormat="1" applyFont="1" applyFill="1" applyBorder="1"/>
    <xf numFmtId="0" fontId="0" fillId="3" borderId="1" xfId="0" applyFill="1" applyBorder="1"/>
    <xf numFmtId="2" fontId="0" fillId="3" borderId="1" xfId="0" applyNumberFormat="1" applyFill="1" applyBorder="1"/>
    <xf numFmtId="3" fontId="0" fillId="3" borderId="3" xfId="0" applyNumberFormat="1" applyFill="1" applyBorder="1" applyAlignment="1">
      <alignment horizontal="right" vertical="justify"/>
    </xf>
    <xf numFmtId="4" fontId="0" fillId="3" borderId="1" xfId="0" applyNumberFormat="1" applyFill="1" applyBorder="1" applyAlignment="1">
      <alignment horizontal="right" vertical="justify"/>
    </xf>
    <xf numFmtId="3" fontId="11" fillId="3" borderId="1" xfId="0" applyNumberFormat="1" applyFont="1" applyFill="1" applyBorder="1" applyAlignment="1">
      <alignment horizontal="right" vertical="justify"/>
    </xf>
    <xf numFmtId="3" fontId="0" fillId="3" borderId="1" xfId="0" applyNumberFormat="1" applyFill="1" applyBorder="1"/>
    <xf numFmtId="3" fontId="11" fillId="3" borderId="3" xfId="0" applyNumberFormat="1" applyFont="1" applyFill="1" applyBorder="1"/>
    <xf numFmtId="3" fontId="11" fillId="3" borderId="1" xfId="0" applyNumberFormat="1" applyFont="1" applyFill="1" applyBorder="1"/>
    <xf numFmtId="4" fontId="11" fillId="3" borderId="1" xfId="0" applyNumberFormat="1" applyFont="1" applyFill="1" applyBorder="1" applyAlignment="1">
      <alignment horizontal="right" vertical="justify"/>
    </xf>
    <xf numFmtId="0" fontId="12" fillId="3" borderId="1" xfId="0" applyFont="1" applyFill="1" applyBorder="1"/>
    <xf numFmtId="2" fontId="12" fillId="3" borderId="1" xfId="0" applyNumberFormat="1" applyFont="1" applyFill="1" applyBorder="1"/>
    <xf numFmtId="3" fontId="12" fillId="3" borderId="3" xfId="0" applyNumberFormat="1" applyFont="1" applyFill="1" applyBorder="1" applyAlignment="1">
      <alignment horizontal="right" vertical="justify"/>
    </xf>
    <xf numFmtId="4" fontId="11" fillId="0" borderId="1" xfId="0" applyNumberFormat="1" applyFont="1" applyBorder="1" applyAlignment="1">
      <alignment horizontal="right" vertical="justify"/>
    </xf>
    <xf numFmtId="4" fontId="11" fillId="2" borderId="1" xfId="0" applyNumberFormat="1" applyFont="1" applyFill="1" applyBorder="1" applyAlignment="1">
      <alignment horizontal="right" vertical="justify"/>
    </xf>
    <xf numFmtId="3" fontId="0" fillId="0" borderId="1" xfId="0" applyNumberFormat="1" applyBorder="1"/>
    <xf numFmtId="3" fontId="0" fillId="2" borderId="1" xfId="0" applyNumberFormat="1" applyFill="1" applyBorder="1"/>
    <xf numFmtId="164" fontId="0" fillId="0" borderId="3" xfId="0" applyNumberFormat="1" applyBorder="1" applyAlignment="1">
      <alignment horizontal="right" vertical="justify"/>
    </xf>
    <xf numFmtId="164" fontId="2" fillId="0" borderId="3" xfId="0" applyNumberFormat="1" applyFont="1" applyBorder="1" applyAlignment="1">
      <alignment horizontal="right" vertical="justify"/>
    </xf>
    <xf numFmtId="4" fontId="0" fillId="0" borderId="3" xfId="0" applyNumberFormat="1" applyBorder="1"/>
    <xf numFmtId="164" fontId="2" fillId="0" borderId="0" xfId="0" applyNumberFormat="1" applyFont="1" applyAlignment="1">
      <alignment horizontal="right" vertical="justify"/>
    </xf>
    <xf numFmtId="0" fontId="13" fillId="0" borderId="0" xfId="0" applyFont="1"/>
    <xf numFmtId="0" fontId="2" fillId="2" borderId="0" xfId="0" applyFont="1" applyFill="1"/>
    <xf numFmtId="0" fontId="0" fillId="2" borderId="0" xfId="0" applyFill="1"/>
    <xf numFmtId="0" fontId="13" fillId="2" borderId="0" xfId="0" applyFont="1" applyFill="1"/>
    <xf numFmtId="4" fontId="0" fillId="2" borderId="0" xfId="0" applyNumberFormat="1" applyFill="1"/>
    <xf numFmtId="0" fontId="2" fillId="3" borderId="0" xfId="0" applyFont="1" applyFill="1"/>
    <xf numFmtId="4" fontId="2" fillId="3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483DA-DE84-4BEB-95D6-C3F7655447CA}">
  <dimension ref="B1:J47"/>
  <sheetViews>
    <sheetView tabSelected="1" workbookViewId="0">
      <selection activeCell="B5" sqref="B5"/>
    </sheetView>
  </sheetViews>
  <sheetFormatPr defaultRowHeight="15" x14ac:dyDescent="0.25"/>
  <cols>
    <col min="2" max="2" width="48.28515625" customWidth="1"/>
    <col min="3" max="3" width="7.42578125" customWidth="1"/>
    <col min="4" max="4" width="18.42578125" bestFit="1" customWidth="1"/>
    <col min="5" max="5" width="8.85546875" customWidth="1"/>
    <col min="6" max="6" width="8.140625" style="1" customWidth="1"/>
    <col min="7" max="7" width="17.5703125" customWidth="1"/>
    <col min="8" max="8" width="16.140625" hidden="1" customWidth="1"/>
    <col min="9" max="9" width="16.5703125" hidden="1" customWidth="1"/>
    <col min="10" max="10" width="23.42578125" customWidth="1"/>
  </cols>
  <sheetData>
    <row r="1" spans="2:10" x14ac:dyDescent="0.25">
      <c r="B1" t="s">
        <v>0</v>
      </c>
    </row>
    <row r="2" spans="2:10" ht="15.75" thickBot="1" x14ac:dyDescent="0.3">
      <c r="B2" s="2" t="s">
        <v>1</v>
      </c>
      <c r="C2" s="3"/>
    </row>
    <row r="3" spans="2:10" ht="21.75" thickBot="1" x14ac:dyDescent="0.4">
      <c r="B3" s="4" t="s">
        <v>2</v>
      </c>
      <c r="C3" s="5">
        <v>1</v>
      </c>
      <c r="D3" s="6">
        <v>5840911.1500000004</v>
      </c>
      <c r="E3" s="7"/>
      <c r="F3" s="8"/>
      <c r="G3" s="9"/>
      <c r="H3" s="10"/>
      <c r="I3" s="11"/>
    </row>
    <row r="4" spans="2:10" ht="21.75" thickBot="1" x14ac:dyDescent="0.4">
      <c r="B4" s="4" t="s">
        <v>3</v>
      </c>
      <c r="C4" s="4"/>
      <c r="D4" s="12"/>
      <c r="E4" s="13"/>
      <c r="F4" s="14" t="s">
        <v>4</v>
      </c>
      <c r="G4" s="15"/>
      <c r="H4" s="16" t="s">
        <v>5</v>
      </c>
      <c r="I4" s="17" t="s">
        <v>6</v>
      </c>
      <c r="J4" s="18"/>
    </row>
    <row r="5" spans="2:10" ht="102" thickBot="1" x14ac:dyDescent="0.3">
      <c r="B5" s="19"/>
      <c r="C5" s="4"/>
      <c r="D5" s="20" t="s">
        <v>7</v>
      </c>
      <c r="E5" s="21" t="s">
        <v>8</v>
      </c>
      <c r="F5" s="22" t="s">
        <v>9</v>
      </c>
      <c r="G5" s="23" t="s">
        <v>10</v>
      </c>
      <c r="H5" s="24" t="s">
        <v>11</v>
      </c>
      <c r="I5" s="25" t="s">
        <v>12</v>
      </c>
      <c r="J5" s="26" t="s">
        <v>13</v>
      </c>
    </row>
    <row r="6" spans="2:10" ht="15.75" thickBot="1" x14ac:dyDescent="0.3">
      <c r="B6" s="19"/>
      <c r="C6" s="4"/>
      <c r="D6" s="27"/>
      <c r="E6" s="28"/>
      <c r="F6" s="29"/>
      <c r="G6" s="23"/>
      <c r="H6" s="24"/>
      <c r="I6" s="25" t="s">
        <v>14</v>
      </c>
      <c r="J6" s="25" t="s">
        <v>15</v>
      </c>
    </row>
    <row r="7" spans="2:10" ht="15.75" thickBot="1" x14ac:dyDescent="0.3">
      <c r="B7" s="30" t="s">
        <v>16</v>
      </c>
      <c r="C7" s="31">
        <v>10.56</v>
      </c>
      <c r="D7" s="32">
        <f>D3*C7/100</f>
        <v>616800.21744000015</v>
      </c>
      <c r="E7" s="33">
        <v>7.4999999999999997E-3</v>
      </c>
      <c r="F7" s="33">
        <v>1.35E-2</v>
      </c>
      <c r="G7" s="34">
        <f t="shared" ref="G7:G30" si="0">D7/E7*F7</f>
        <v>1110240.3913920005</v>
      </c>
      <c r="H7" s="35">
        <f>G7</f>
        <v>1110240.3913920005</v>
      </c>
      <c r="I7" s="36">
        <f>H7</f>
        <v>1110240.3913920005</v>
      </c>
      <c r="J7" s="35">
        <f>I7</f>
        <v>1110240.3913920005</v>
      </c>
    </row>
    <row r="8" spans="2:10" ht="15.75" thickBot="1" x14ac:dyDescent="0.3">
      <c r="B8" s="30" t="s">
        <v>17</v>
      </c>
      <c r="C8" s="31">
        <v>0.02</v>
      </c>
      <c r="D8" s="32">
        <f>D3*C8/100</f>
        <v>1168.1822300000001</v>
      </c>
      <c r="E8" s="37">
        <v>2.5000000000000001E-3</v>
      </c>
      <c r="F8" s="37">
        <v>4.4999999999999997E-3</v>
      </c>
      <c r="G8" s="34">
        <f t="shared" si="0"/>
        <v>2102.7280140000003</v>
      </c>
      <c r="H8" s="35">
        <f t="shared" ref="H8:H13" si="1">G8</f>
        <v>2102.7280140000003</v>
      </c>
      <c r="I8" s="36">
        <f>H8</f>
        <v>2102.7280140000003</v>
      </c>
      <c r="J8" s="35">
        <f>I8</f>
        <v>2102.7280140000003</v>
      </c>
    </row>
    <row r="9" spans="2:10" ht="15.75" thickBot="1" x14ac:dyDescent="0.3">
      <c r="B9" s="4" t="s">
        <v>18</v>
      </c>
      <c r="C9" s="38">
        <v>0</v>
      </c>
      <c r="D9" s="39">
        <f>D3*C9/100</f>
        <v>0</v>
      </c>
      <c r="E9" s="40">
        <v>2.5000000000000001E-3</v>
      </c>
      <c r="F9" s="40">
        <v>4.4999999999999997E-3</v>
      </c>
      <c r="G9" s="41">
        <f t="shared" si="0"/>
        <v>0</v>
      </c>
      <c r="H9" s="42">
        <f t="shared" si="1"/>
        <v>0</v>
      </c>
      <c r="I9" s="43">
        <f>H9</f>
        <v>0</v>
      </c>
      <c r="J9" s="42">
        <f t="shared" ref="J9:J15" si="2">I9/2*1.5</f>
        <v>0</v>
      </c>
    </row>
    <row r="10" spans="2:10" ht="15.75" thickBot="1" x14ac:dyDescent="0.3">
      <c r="B10" s="4" t="s">
        <v>19</v>
      </c>
      <c r="C10" s="38">
        <v>0</v>
      </c>
      <c r="D10" s="39">
        <f>D3*C10/100</f>
        <v>0</v>
      </c>
      <c r="E10" s="44">
        <v>0.2</v>
      </c>
      <c r="F10" s="44">
        <v>0.35</v>
      </c>
      <c r="G10" s="41">
        <f t="shared" si="0"/>
        <v>0</v>
      </c>
      <c r="H10" s="42">
        <f t="shared" si="1"/>
        <v>0</v>
      </c>
      <c r="I10" s="43">
        <f>H10</f>
        <v>0</v>
      </c>
      <c r="J10" s="42">
        <f t="shared" si="2"/>
        <v>0</v>
      </c>
    </row>
    <row r="11" spans="2:10" ht="15.75" thickBot="1" x14ac:dyDescent="0.3">
      <c r="B11" s="4" t="s">
        <v>20</v>
      </c>
      <c r="C11" s="38">
        <v>0.56999999999999995</v>
      </c>
      <c r="D11" s="39">
        <f>D3*C11/100</f>
        <v>33293.193554999998</v>
      </c>
      <c r="E11" s="44">
        <v>0.2</v>
      </c>
      <c r="F11" s="44">
        <v>0.35</v>
      </c>
      <c r="G11" s="41">
        <f t="shared" si="0"/>
        <v>58263.088721249987</v>
      </c>
      <c r="H11" s="42">
        <f t="shared" si="1"/>
        <v>58263.088721249987</v>
      </c>
      <c r="I11" s="43">
        <f>H11</f>
        <v>58263.088721249987</v>
      </c>
      <c r="J11" s="42">
        <f t="shared" si="2"/>
        <v>43697.316540937492</v>
      </c>
    </row>
    <row r="12" spans="2:10" ht="15.75" thickBot="1" x14ac:dyDescent="0.3">
      <c r="B12" s="45" t="s">
        <v>21</v>
      </c>
      <c r="C12" s="46">
        <v>2.94</v>
      </c>
      <c r="D12" s="47">
        <f>D3*C12/100</f>
        <v>171722.78781000001</v>
      </c>
      <c r="E12" s="48">
        <v>2</v>
      </c>
      <c r="F12" s="48">
        <v>3.5</v>
      </c>
      <c r="G12" s="49">
        <f t="shared" si="0"/>
        <v>300514.87866749999</v>
      </c>
      <c r="H12" s="50">
        <f>G12/5*4.5</f>
        <v>270463.39080075</v>
      </c>
      <c r="I12" s="51">
        <f>G12</f>
        <v>300514.87866749999</v>
      </c>
      <c r="J12" s="50">
        <f t="shared" si="2"/>
        <v>225386.15900062499</v>
      </c>
    </row>
    <row r="13" spans="2:10" ht="15.75" thickBot="1" x14ac:dyDescent="0.3">
      <c r="B13" s="4" t="s">
        <v>22</v>
      </c>
      <c r="C13" s="38">
        <v>1.45</v>
      </c>
      <c r="D13" s="39">
        <f>D3*C13/100</f>
        <v>84693.211674999999</v>
      </c>
      <c r="E13" s="44">
        <v>0.2</v>
      </c>
      <c r="F13" s="44">
        <v>0.35</v>
      </c>
      <c r="G13" s="41">
        <f t="shared" si="0"/>
        <v>148213.12043124999</v>
      </c>
      <c r="H13" s="42">
        <f t="shared" si="1"/>
        <v>148213.12043124999</v>
      </c>
      <c r="I13" s="43">
        <f>H13</f>
        <v>148213.12043124999</v>
      </c>
      <c r="J13" s="42">
        <f t="shared" si="2"/>
        <v>111159.8403234375</v>
      </c>
    </row>
    <row r="14" spans="2:10" ht="15.75" thickBot="1" x14ac:dyDescent="0.3">
      <c r="B14" s="45" t="s">
        <v>23</v>
      </c>
      <c r="C14" s="46">
        <v>56.36</v>
      </c>
      <c r="D14" s="47">
        <f>D3*C14/100</f>
        <v>3291937.5241400003</v>
      </c>
      <c r="E14" s="48">
        <v>2</v>
      </c>
      <c r="F14" s="48">
        <v>3.5</v>
      </c>
      <c r="G14" s="49">
        <f t="shared" si="0"/>
        <v>5760890.6672450006</v>
      </c>
      <c r="H14" s="50">
        <f>G14/5*4.5</f>
        <v>5184801.6005205</v>
      </c>
      <c r="I14" s="51">
        <f>G14</f>
        <v>5760890.6672450006</v>
      </c>
      <c r="J14" s="50">
        <f t="shared" si="2"/>
        <v>4320668.0004337505</v>
      </c>
    </row>
    <row r="15" spans="2:10" ht="15.75" thickBot="1" x14ac:dyDescent="0.3">
      <c r="B15" s="45" t="s">
        <v>24</v>
      </c>
      <c r="C15" s="46">
        <v>1.86</v>
      </c>
      <c r="D15" s="47">
        <f>D3*C15/100</f>
        <v>108640.94739000002</v>
      </c>
      <c r="E15" s="48">
        <v>2</v>
      </c>
      <c r="F15" s="48">
        <v>3.5</v>
      </c>
      <c r="G15" s="49">
        <f t="shared" si="0"/>
        <v>190121.65793250003</v>
      </c>
      <c r="H15" s="50">
        <f>G15/5*4.5</f>
        <v>171109.49213925001</v>
      </c>
      <c r="I15" s="51">
        <f>G15</f>
        <v>190121.65793250003</v>
      </c>
      <c r="J15" s="50">
        <f t="shared" si="2"/>
        <v>142591.24344937503</v>
      </c>
    </row>
    <row r="16" spans="2:10" ht="15.75" thickBot="1" x14ac:dyDescent="0.3">
      <c r="B16" s="52" t="s">
        <v>25</v>
      </c>
      <c r="C16" s="53">
        <v>0.03</v>
      </c>
      <c r="D16" s="54">
        <f>D3*C16/100</f>
        <v>1752.2733450000001</v>
      </c>
      <c r="E16" s="55">
        <v>6</v>
      </c>
      <c r="F16" s="55">
        <v>11</v>
      </c>
      <c r="G16" s="56">
        <f t="shared" si="0"/>
        <v>3212.5011325000005</v>
      </c>
      <c r="H16" s="57">
        <f>G16/1.5</f>
        <v>2141.667421666667</v>
      </c>
      <c r="I16" s="58">
        <f t="shared" ref="I16:I21" si="3">H16/2*3</f>
        <v>3212.5011325000005</v>
      </c>
      <c r="J16" s="59">
        <f t="shared" ref="J16:J21" si="4">I16</f>
        <v>3212.5011325000005</v>
      </c>
    </row>
    <row r="17" spans="2:10" ht="15.75" thickBot="1" x14ac:dyDescent="0.3">
      <c r="B17" s="52" t="s">
        <v>26</v>
      </c>
      <c r="C17" s="53">
        <v>0</v>
      </c>
      <c r="D17" s="54">
        <f>D3*C17/100</f>
        <v>0</v>
      </c>
      <c r="E17" s="55">
        <v>2</v>
      </c>
      <c r="F17" s="55">
        <v>3.5</v>
      </c>
      <c r="G17" s="56">
        <f t="shared" si="0"/>
        <v>0</v>
      </c>
      <c r="H17" s="57">
        <f t="shared" ref="H17:H21" si="5">G17/1.5</f>
        <v>0</v>
      </c>
      <c r="I17" s="58">
        <f t="shared" si="3"/>
        <v>0</v>
      </c>
      <c r="J17" s="59">
        <f t="shared" si="4"/>
        <v>0</v>
      </c>
    </row>
    <row r="18" spans="2:10" ht="15.75" thickBot="1" x14ac:dyDescent="0.3">
      <c r="B18" s="52" t="s">
        <v>27</v>
      </c>
      <c r="C18" s="53">
        <v>3.04</v>
      </c>
      <c r="D18" s="54">
        <f>D3*C18/100</f>
        <v>177563.69896000001</v>
      </c>
      <c r="E18" s="55">
        <v>8</v>
      </c>
      <c r="F18" s="55">
        <v>14.5</v>
      </c>
      <c r="G18" s="56">
        <f t="shared" si="0"/>
        <v>321834.20436500001</v>
      </c>
      <c r="H18" s="57">
        <f t="shared" si="5"/>
        <v>214556.13624333334</v>
      </c>
      <c r="I18" s="58">
        <f t="shared" si="3"/>
        <v>321834.20436500001</v>
      </c>
      <c r="J18" s="59">
        <f t="shared" si="4"/>
        <v>321834.20436500001</v>
      </c>
    </row>
    <row r="19" spans="2:10" ht="15.75" thickBot="1" x14ac:dyDescent="0.3">
      <c r="B19" s="52" t="s">
        <v>28</v>
      </c>
      <c r="C19" s="53">
        <v>0.77</v>
      </c>
      <c r="D19" s="54">
        <f>D3*C19/100</f>
        <v>44975.015854999998</v>
      </c>
      <c r="E19" s="55">
        <v>2</v>
      </c>
      <c r="F19" s="55">
        <v>3.5</v>
      </c>
      <c r="G19" s="56">
        <f t="shared" si="0"/>
        <v>78706.277746249994</v>
      </c>
      <c r="H19" s="57">
        <f t="shared" si="5"/>
        <v>52470.85183083333</v>
      </c>
      <c r="I19" s="58">
        <f t="shared" si="3"/>
        <v>78706.277746249994</v>
      </c>
      <c r="J19" s="59">
        <f t="shared" si="4"/>
        <v>78706.277746249994</v>
      </c>
    </row>
    <row r="20" spans="2:10" ht="15.75" thickBot="1" x14ac:dyDescent="0.3">
      <c r="B20" s="52" t="s">
        <v>29</v>
      </c>
      <c r="C20" s="53">
        <v>3.18</v>
      </c>
      <c r="D20" s="54">
        <f>D3*C20/100</f>
        <v>185740.97457000002</v>
      </c>
      <c r="E20" s="60">
        <v>10</v>
      </c>
      <c r="F20" s="60">
        <v>18</v>
      </c>
      <c r="G20" s="56">
        <f t="shared" si="0"/>
        <v>334333.75422600005</v>
      </c>
      <c r="H20" s="59">
        <f t="shared" si="5"/>
        <v>222889.16948400004</v>
      </c>
      <c r="I20" s="58">
        <f t="shared" si="3"/>
        <v>334333.75422600005</v>
      </c>
      <c r="J20" s="59">
        <f t="shared" si="4"/>
        <v>334333.75422600005</v>
      </c>
    </row>
    <row r="21" spans="2:10" ht="15.75" thickBot="1" x14ac:dyDescent="0.3">
      <c r="B21" s="61" t="s">
        <v>30</v>
      </c>
      <c r="C21" s="62">
        <v>7.59</v>
      </c>
      <c r="D21" s="63">
        <f>D3*C21/100</f>
        <v>443325.15628499998</v>
      </c>
      <c r="E21" s="60">
        <v>10</v>
      </c>
      <c r="F21" s="60">
        <v>18</v>
      </c>
      <c r="G21" s="56">
        <f t="shared" si="0"/>
        <v>797985.28131300001</v>
      </c>
      <c r="H21" s="59">
        <f t="shared" si="5"/>
        <v>531990.18754199997</v>
      </c>
      <c r="I21" s="58">
        <f t="shared" si="3"/>
        <v>797985.28131300001</v>
      </c>
      <c r="J21" s="59">
        <f t="shared" si="4"/>
        <v>797985.28131300001</v>
      </c>
    </row>
    <row r="22" spans="2:10" ht="15.75" thickBot="1" x14ac:dyDescent="0.3">
      <c r="B22" s="4" t="s">
        <v>31</v>
      </c>
      <c r="C22" s="38">
        <v>0.56999999999999995</v>
      </c>
      <c r="D22" s="39">
        <f>D3*C22/100</f>
        <v>33293.193554999998</v>
      </c>
      <c r="E22" s="64">
        <v>6</v>
      </c>
      <c r="F22" s="64">
        <v>11</v>
      </c>
      <c r="G22" s="41">
        <f t="shared" si="0"/>
        <v>61037.52151749999</v>
      </c>
      <c r="H22" s="42">
        <f>G22</f>
        <v>61037.52151749999</v>
      </c>
      <c r="I22" s="43">
        <f>G22</f>
        <v>61037.52151749999</v>
      </c>
      <c r="J22" s="42">
        <f>I22/2*1.5</f>
        <v>45778.141138124993</v>
      </c>
    </row>
    <row r="23" spans="2:10" ht="15.75" thickBot="1" x14ac:dyDescent="0.3">
      <c r="B23" s="45" t="s">
        <v>32</v>
      </c>
      <c r="C23" s="46">
        <v>8.07</v>
      </c>
      <c r="D23" s="47">
        <f>D3*C23/100</f>
        <v>471361.52980500006</v>
      </c>
      <c r="E23" s="65">
        <v>2</v>
      </c>
      <c r="F23" s="65">
        <v>3.5</v>
      </c>
      <c r="G23" s="49">
        <f t="shared" si="0"/>
        <v>824882.67715875013</v>
      </c>
      <c r="H23" s="50">
        <f>G23/5*4.5</f>
        <v>742394.40944287519</v>
      </c>
      <c r="I23" s="51">
        <f>G23</f>
        <v>824882.67715875013</v>
      </c>
      <c r="J23" s="50">
        <f>I23/2*1.5</f>
        <v>618662.0078690626</v>
      </c>
    </row>
    <row r="24" spans="2:10" ht="15.75" thickBot="1" x14ac:dyDescent="0.3">
      <c r="B24" s="52" t="s">
        <v>33</v>
      </c>
      <c r="C24" s="53">
        <v>0</v>
      </c>
      <c r="D24" s="54">
        <f>D3*C24/100</f>
        <v>0</v>
      </c>
      <c r="E24" s="60">
        <v>2</v>
      </c>
      <c r="F24" s="60">
        <v>3.5</v>
      </c>
      <c r="G24" s="56">
        <f t="shared" si="0"/>
        <v>0</v>
      </c>
      <c r="H24" s="59">
        <f>G24/1.5</f>
        <v>0</v>
      </c>
      <c r="I24" s="58">
        <f>H24/2*3</f>
        <v>0</v>
      </c>
      <c r="J24" s="59">
        <f>I24</f>
        <v>0</v>
      </c>
    </row>
    <row r="25" spans="2:10" ht="15.75" thickBot="1" x14ac:dyDescent="0.3">
      <c r="B25" s="52" t="s">
        <v>34</v>
      </c>
      <c r="C25" s="53">
        <v>0</v>
      </c>
      <c r="D25" s="54">
        <f>D3*C25/100</f>
        <v>0</v>
      </c>
      <c r="E25" s="60">
        <v>10</v>
      </c>
      <c r="F25" s="60">
        <v>18</v>
      </c>
      <c r="G25" s="56">
        <f t="shared" si="0"/>
        <v>0</v>
      </c>
      <c r="H25" s="59">
        <f t="shared" ref="H25:H27" si="6">G25/1.5</f>
        <v>0</v>
      </c>
      <c r="I25" s="58">
        <f>H25/2*3</f>
        <v>0</v>
      </c>
      <c r="J25" s="59">
        <f>I25</f>
        <v>0</v>
      </c>
    </row>
    <row r="26" spans="2:10" ht="15.75" thickBot="1" x14ac:dyDescent="0.3">
      <c r="B26" s="61" t="s">
        <v>35</v>
      </c>
      <c r="C26" s="62">
        <v>0.66</v>
      </c>
      <c r="D26" s="63">
        <f>D3*C26/100</f>
        <v>38550.01359000001</v>
      </c>
      <c r="E26" s="60">
        <v>10</v>
      </c>
      <c r="F26" s="60">
        <v>18</v>
      </c>
      <c r="G26" s="56">
        <f t="shared" si="0"/>
        <v>69390.024462000016</v>
      </c>
      <c r="H26" s="59">
        <f t="shared" si="6"/>
        <v>46260.016308000013</v>
      </c>
      <c r="I26" s="58">
        <f>H26/2*3</f>
        <v>69390.024462000016</v>
      </c>
      <c r="J26" s="59">
        <f>I26</f>
        <v>69390.024462000016</v>
      </c>
    </row>
    <row r="27" spans="2:10" ht="15.75" thickBot="1" x14ac:dyDescent="0.3">
      <c r="B27" s="52" t="s">
        <v>36</v>
      </c>
      <c r="C27" s="53">
        <v>0.95</v>
      </c>
      <c r="D27" s="54">
        <f>D3*C27/100</f>
        <v>55488.655924999999</v>
      </c>
      <c r="E27" s="60">
        <v>8</v>
      </c>
      <c r="F27" s="60">
        <v>14.5</v>
      </c>
      <c r="G27" s="56">
        <f t="shared" si="0"/>
        <v>100573.1888640625</v>
      </c>
      <c r="H27" s="59">
        <f t="shared" si="6"/>
        <v>67048.792576041669</v>
      </c>
      <c r="I27" s="58">
        <f>H27/2*3</f>
        <v>100573.18886406251</v>
      </c>
      <c r="J27" s="59">
        <f>I27</f>
        <v>100573.18886406251</v>
      </c>
    </row>
    <row r="28" spans="2:10" ht="15.75" thickBot="1" x14ac:dyDescent="0.3">
      <c r="B28" s="4" t="s">
        <v>37</v>
      </c>
      <c r="C28" s="38">
        <v>0.79</v>
      </c>
      <c r="D28" s="39">
        <f>D3*C28/100</f>
        <v>46143.198085000004</v>
      </c>
      <c r="E28" s="44">
        <v>1</v>
      </c>
      <c r="F28" s="44">
        <v>1.8</v>
      </c>
      <c r="G28" s="41">
        <f t="shared" si="0"/>
        <v>83057.756553000014</v>
      </c>
      <c r="H28" s="66">
        <f>G28</f>
        <v>83057.756553000014</v>
      </c>
      <c r="I28" s="43">
        <f>G28</f>
        <v>83057.756553000014</v>
      </c>
      <c r="J28" s="42">
        <f>I28/2*1.5</f>
        <v>62293.31741475001</v>
      </c>
    </row>
    <row r="29" spans="2:10" ht="15.75" thickBot="1" x14ac:dyDescent="0.3">
      <c r="B29" s="4" t="s">
        <v>38</v>
      </c>
      <c r="C29" s="38">
        <v>0.3</v>
      </c>
      <c r="D29" s="39">
        <f>D3*C29/100</f>
        <v>17522.73345</v>
      </c>
      <c r="E29" s="44">
        <v>5</v>
      </c>
      <c r="F29" s="44">
        <v>9</v>
      </c>
      <c r="G29" s="41">
        <f t="shared" si="0"/>
        <v>31540.92021</v>
      </c>
      <c r="H29" s="66">
        <f t="shared" ref="H29" si="7">G29</f>
        <v>31540.92021</v>
      </c>
      <c r="I29" s="43">
        <f>G29</f>
        <v>31540.92021</v>
      </c>
      <c r="J29" s="42">
        <f>I29/2*1.5</f>
        <v>23655.690157500001</v>
      </c>
    </row>
    <row r="30" spans="2:10" ht="15.75" thickBot="1" x14ac:dyDescent="0.3">
      <c r="B30" s="45" t="s">
        <v>39</v>
      </c>
      <c r="C30" s="46">
        <v>0.31</v>
      </c>
      <c r="D30" s="47">
        <f>D3*C30/100</f>
        <v>18106.824565000003</v>
      </c>
      <c r="E30" s="48">
        <v>2</v>
      </c>
      <c r="F30" s="48">
        <v>3.5</v>
      </c>
      <c r="G30" s="49">
        <f t="shared" si="0"/>
        <v>31686.942988750005</v>
      </c>
      <c r="H30" s="67">
        <f>G30/5*4.5</f>
        <v>28518.248689875007</v>
      </c>
      <c r="I30" s="51">
        <f>G30</f>
        <v>31686.942988750005</v>
      </c>
      <c r="J30" s="50">
        <f>I30/2*1.5</f>
        <v>23765.207241562504</v>
      </c>
    </row>
    <row r="31" spans="2:10" ht="15.75" thickBot="1" x14ac:dyDescent="0.3">
      <c r="B31" s="4"/>
      <c r="C31" s="38"/>
      <c r="D31" s="68"/>
      <c r="E31" s="12"/>
      <c r="F31" s="44"/>
      <c r="G31" s="12"/>
      <c r="H31" s="4"/>
      <c r="I31" s="19"/>
      <c r="J31" s="4"/>
    </row>
    <row r="32" spans="2:10" ht="15.75" thickBot="1" x14ac:dyDescent="0.3">
      <c r="B32" s="4" t="s">
        <v>40</v>
      </c>
      <c r="C32" s="38">
        <f>SUM(C7:C31)</f>
        <v>100.02000000000002</v>
      </c>
      <c r="D32" s="69">
        <f>SUM(D7:D31)</f>
        <v>5842079.3322300008</v>
      </c>
      <c r="E32" s="69"/>
      <c r="F32" s="69"/>
      <c r="G32" s="69">
        <f t="shared" ref="G32:J32" si="8">SUM(G7:G31)</f>
        <v>10308587.582940314</v>
      </c>
      <c r="H32" s="69">
        <f t="shared" si="8"/>
        <v>9029099.4898381252</v>
      </c>
      <c r="I32" s="69">
        <f t="shared" si="8"/>
        <v>10308587.582940314</v>
      </c>
      <c r="J32" s="6">
        <f t="shared" si="8"/>
        <v>8436035.2750839405</v>
      </c>
    </row>
    <row r="33" spans="2:10" ht="15.75" thickBot="1" x14ac:dyDescent="0.3">
      <c r="B33" s="4"/>
      <c r="C33" s="4"/>
      <c r="D33" s="19"/>
      <c r="E33" s="19"/>
      <c r="F33" s="70"/>
      <c r="G33" s="19"/>
      <c r="H33" s="19"/>
      <c r="I33" s="19"/>
      <c r="J33" s="4"/>
    </row>
    <row r="34" spans="2:10" ht="15.75" thickBot="1" x14ac:dyDescent="0.3">
      <c r="B34" s="4" t="s">
        <v>41</v>
      </c>
      <c r="C34" s="4"/>
      <c r="D34" s="19"/>
      <c r="E34" s="19"/>
      <c r="F34" s="70"/>
      <c r="G34" s="19"/>
      <c r="H34" s="19"/>
      <c r="I34" s="19"/>
      <c r="J34" s="4"/>
    </row>
    <row r="35" spans="2:10" ht="15.75" thickBot="1" x14ac:dyDescent="0.3">
      <c r="B35" s="4" t="s">
        <v>42</v>
      </c>
      <c r="C35" s="4"/>
      <c r="D35" s="68">
        <f>D12+D14+D15+D23+D30</f>
        <v>4061769.6137100002</v>
      </c>
      <c r="E35" s="68"/>
      <c r="F35" s="68"/>
      <c r="G35" s="68">
        <f t="shared" ref="G35:J35" si="9">G12+G14+G15+G23+G30</f>
        <v>7108096.8239925001</v>
      </c>
      <c r="H35" s="68">
        <f t="shared" si="9"/>
        <v>6397287.1415932504</v>
      </c>
      <c r="I35" s="68">
        <f t="shared" si="9"/>
        <v>7108096.8239925001</v>
      </c>
      <c r="J35" s="12">
        <f t="shared" si="9"/>
        <v>5331072.6179943755</v>
      </c>
    </row>
    <row r="36" spans="2:10" ht="15.75" thickBot="1" x14ac:dyDescent="0.3">
      <c r="B36" s="4" t="s">
        <v>43</v>
      </c>
      <c r="C36" s="4"/>
      <c r="D36" s="68">
        <f>D7+D8+D9+D10+D11+D13+D16+D17+D18+D19+D20+D21+D22+D24+D25+D26+D27+D28+D29</f>
        <v>1780309.7185200003</v>
      </c>
      <c r="E36" s="68"/>
      <c r="F36" s="68"/>
      <c r="G36" s="68">
        <f t="shared" ref="G36:J36" si="10">G7+G8+G9+G10+G11+G13+G16+G17+G18+G19+G20+G21+G22+G24+G25+G26+G27+G28+G29</f>
        <v>3200490.758947813</v>
      </c>
      <c r="H36" s="68">
        <f t="shared" si="10"/>
        <v>2631812.3482448747</v>
      </c>
      <c r="I36" s="68">
        <f t="shared" si="10"/>
        <v>3200490.758947813</v>
      </c>
      <c r="J36" s="12">
        <f t="shared" si="10"/>
        <v>3104962.6570895631</v>
      </c>
    </row>
    <row r="37" spans="2:10" ht="15.75" thickBot="1" x14ac:dyDescent="0.3">
      <c r="B37" s="4" t="s">
        <v>40</v>
      </c>
      <c r="C37" s="4"/>
      <c r="D37" s="69">
        <f>SUM(D35:D36)</f>
        <v>5842079.3322300008</v>
      </c>
      <c r="E37" s="69"/>
      <c r="F37" s="69"/>
      <c r="G37" s="69">
        <f t="shared" ref="G37:J37" si="11">SUM(G35:G36)</f>
        <v>10308587.582940314</v>
      </c>
      <c r="H37" s="69">
        <f t="shared" si="11"/>
        <v>9029099.4898381252</v>
      </c>
      <c r="I37" s="69">
        <f t="shared" si="11"/>
        <v>10308587.582940314</v>
      </c>
      <c r="J37" s="6">
        <f t="shared" si="11"/>
        <v>8436035.2750839386</v>
      </c>
    </row>
    <row r="38" spans="2:10" x14ac:dyDescent="0.25">
      <c r="D38" s="71"/>
      <c r="E38" s="71"/>
      <c r="F38" s="71"/>
      <c r="G38" s="71"/>
      <c r="H38" s="71"/>
      <c r="I38" s="71"/>
      <c r="J38" s="71"/>
    </row>
    <row r="39" spans="2:10" x14ac:dyDescent="0.25">
      <c r="B39" s="72" t="s">
        <v>44</v>
      </c>
    </row>
    <row r="40" spans="2:10" x14ac:dyDescent="0.25">
      <c r="B40" s="73" t="s">
        <v>45</v>
      </c>
      <c r="C40" s="74"/>
      <c r="D40" s="74"/>
      <c r="E40" s="75"/>
      <c r="F40" s="76"/>
      <c r="G40" s="74"/>
    </row>
    <row r="41" spans="2:10" x14ac:dyDescent="0.25">
      <c r="B41" s="2" t="s">
        <v>46</v>
      </c>
    </row>
    <row r="42" spans="2:10" x14ac:dyDescent="0.25">
      <c r="B42" s="77" t="s">
        <v>47</v>
      </c>
      <c r="C42" s="77"/>
      <c r="D42" s="77"/>
      <c r="E42" s="77"/>
      <c r="F42" s="78"/>
      <c r="G42" s="77"/>
    </row>
    <row r="44" spans="2:10" x14ac:dyDescent="0.25">
      <c r="B44" t="s">
        <v>48</v>
      </c>
    </row>
    <row r="45" spans="2:10" x14ac:dyDescent="0.25">
      <c r="B45" t="s">
        <v>49</v>
      </c>
    </row>
    <row r="46" spans="2:10" x14ac:dyDescent="0.25">
      <c r="B46" t="s">
        <v>50</v>
      </c>
    </row>
    <row r="47" spans="2:10" x14ac:dyDescent="0.25">
      <c r="B47" t="s">
        <v>51</v>
      </c>
    </row>
  </sheetData>
  <sheetProtection algorithmName="SHA-512" hashValue="n4P97kwLs6bxYdU/ZbefBjDqwzo3hRW4VBFH1YwFRJj7eL5yOI9C3MfaNPqZYY+OI70sLwFXoOC4pm0Yhz05Aw==" saltValue="jf1HZF3xq4WJZtmoys4D2w==" spinCount="100000" sheet="1" objects="1" scenarios="1"/>
  <mergeCells count="4">
    <mergeCell ref="F3:G3"/>
    <mergeCell ref="H3:I3"/>
    <mergeCell ref="F4:G4"/>
    <mergeCell ref="I4:J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 Ďáblice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Marcela (MHMP)</dc:creator>
  <cp:lastModifiedBy>Šimková Marcela (MHMP)</cp:lastModifiedBy>
  <dcterms:created xsi:type="dcterms:W3CDTF">2024-04-17T07:01:42Z</dcterms:created>
  <dcterms:modified xsi:type="dcterms:W3CDTF">2024-04-17T07:02:52Z</dcterms:modified>
</cp:coreProperties>
</file>